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2.canon.jp/docs/User/共有/003.社内書類/014.請求書書式/"/>
    </mc:Choice>
  </mc:AlternateContent>
  <xr:revisionPtr revIDLastSave="0" documentId="13_ncr:1_{B0155CBB-FD59-419E-AE0E-FB532D7AA8C2}" xr6:coauthVersionLast="47" xr6:coauthVersionMax="47" xr10:uidLastSave="{00000000-0000-0000-0000-000000000000}"/>
  <bookViews>
    <workbookView xWindow="-108" yWindow="-108" windowWidth="23256" windowHeight="12576" tabRatio="867" xr2:uid="{13923783-9189-418B-A3E6-9BACC0A71284}"/>
  </bookViews>
  <sheets>
    <sheet name="総括請求書記入例" sheetId="68" r:id="rId1"/>
    <sheet name="請求明細書記入例" sheetId="69" r:id="rId2"/>
    <sheet name="総括請求書" sheetId="3" r:id="rId3"/>
    <sheet name="明細1" sheetId="1" r:id="rId4"/>
    <sheet name="明細2" sheetId="65" r:id="rId5"/>
    <sheet name="明細3" sheetId="63" r:id="rId6"/>
    <sheet name="明細4" sheetId="57" r:id="rId7"/>
    <sheet name="明細5" sheetId="64" r:id="rId8"/>
    <sheet name="明細6" sheetId="60" r:id="rId9"/>
    <sheet name="明細7" sheetId="61" r:id="rId10"/>
    <sheet name="明細8" sheetId="62" r:id="rId11"/>
    <sheet name="明細9" sheetId="58" r:id="rId12"/>
    <sheet name="明細10" sheetId="59" r:id="rId13"/>
    <sheet name="明細11" sheetId="66" r:id="rId14"/>
    <sheet name="明細12" sheetId="67" r:id="rId15"/>
    <sheet name="請求明細書(原稿)" sheetId="56" r:id="rId16"/>
  </sheets>
  <definedNames>
    <definedName name="_xlnm.Print_Area" localSheetId="15">'請求明細書(原稿)'!$A$1:$V$147</definedName>
    <definedName name="_xlnm.Print_Area" localSheetId="1">請求明細書記入例!$A$1:$V$147</definedName>
    <definedName name="_xlnm.Print_Area" localSheetId="2">総括請求書!$A$1:$T$96</definedName>
    <definedName name="_xlnm.Print_Area" localSheetId="0">総括請求書記入例!$A$1:$T$96</definedName>
    <definedName name="_xlnm.Print_Area" localSheetId="3">明細1!$A$1:$V$147</definedName>
    <definedName name="_xlnm.Print_Area" localSheetId="12">明細10!$A$1:$V$147</definedName>
    <definedName name="_xlnm.Print_Area" localSheetId="13">明細11!$A$1:$V$147</definedName>
    <definedName name="_xlnm.Print_Area" localSheetId="14">明細12!$A$1:$V$147</definedName>
    <definedName name="_xlnm.Print_Area" localSheetId="4">明細2!$A$1:$V$147</definedName>
    <definedName name="_xlnm.Print_Area" localSheetId="5">明細3!$A$1:$V$147</definedName>
    <definedName name="_xlnm.Print_Area" localSheetId="6">明細4!$A$1:$V$147</definedName>
    <definedName name="_xlnm.Print_Area" localSheetId="7">明細5!$A$1:$V$147</definedName>
    <definedName name="_xlnm.Print_Area" localSheetId="8">明細6!$A$1:$V$147</definedName>
    <definedName name="_xlnm.Print_Area" localSheetId="9">明細7!$A$1:$V$147</definedName>
    <definedName name="_xlnm.Print_Area" localSheetId="10">明細8!$A$1:$V$147</definedName>
    <definedName name="_xlnm.Print_Area" localSheetId="11">明細9!$A$1:$V$147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5" i="1" l="1"/>
  <c r="L117" i="1"/>
  <c r="L119" i="1"/>
  <c r="L121" i="1"/>
  <c r="L123" i="1"/>
  <c r="L125" i="1"/>
  <c r="L127" i="1"/>
  <c r="L129" i="1"/>
  <c r="L131" i="1"/>
  <c r="L133" i="1"/>
  <c r="L135" i="1"/>
  <c r="L137" i="1"/>
  <c r="L139" i="1"/>
  <c r="L141" i="1"/>
  <c r="L143" i="1"/>
  <c r="G20" i="68"/>
  <c r="K20" i="68"/>
  <c r="O11" i="56"/>
  <c r="O10" i="56"/>
  <c r="O8" i="56"/>
  <c r="O6" i="56"/>
  <c r="O11" i="67"/>
  <c r="O10" i="67"/>
  <c r="O8" i="67"/>
  <c r="O6" i="67"/>
  <c r="O11" i="66"/>
  <c r="O10" i="66"/>
  <c r="O8" i="66"/>
  <c r="O6" i="66"/>
  <c r="O11" i="59"/>
  <c r="O10" i="59"/>
  <c r="O8" i="59"/>
  <c r="O6" i="59"/>
  <c r="O11" i="58"/>
  <c r="O10" i="58"/>
  <c r="O8" i="58"/>
  <c r="O6" i="58"/>
  <c r="O11" i="62"/>
  <c r="O10" i="62"/>
  <c r="O8" i="62"/>
  <c r="O6" i="62"/>
  <c r="O11" i="61"/>
  <c r="O10" i="61"/>
  <c r="O8" i="61"/>
  <c r="O6" i="61"/>
  <c r="O11" i="60"/>
  <c r="O10" i="60"/>
  <c r="O8" i="60"/>
  <c r="O6" i="60"/>
  <c r="O11" i="64"/>
  <c r="O10" i="64"/>
  <c r="O8" i="64"/>
  <c r="O6" i="64"/>
  <c r="O11" i="57"/>
  <c r="O10" i="57"/>
  <c r="O8" i="57"/>
  <c r="O6" i="57"/>
  <c r="O11" i="63"/>
  <c r="O10" i="63"/>
  <c r="O8" i="63"/>
  <c r="O6" i="63"/>
  <c r="O11" i="65"/>
  <c r="O10" i="65"/>
  <c r="O8" i="65"/>
  <c r="O6" i="65"/>
  <c r="N15" i="1"/>
  <c r="O6" i="1"/>
  <c r="N19" i="1"/>
  <c r="O8" i="1"/>
  <c r="N21" i="1"/>
  <c r="S3" i="69"/>
  <c r="Q3" i="69"/>
  <c r="O3" i="69"/>
  <c r="O52" i="69" s="1"/>
  <c r="O3" i="1"/>
  <c r="S3" i="1"/>
  <c r="Q3" i="1"/>
  <c r="F107" i="56"/>
  <c r="F103" i="56"/>
  <c r="F58" i="56"/>
  <c r="F54" i="56"/>
  <c r="F5" i="56"/>
  <c r="F107" i="67"/>
  <c r="F103" i="67"/>
  <c r="F58" i="67"/>
  <c r="F54" i="67"/>
  <c r="F5" i="67"/>
  <c r="F107" i="66"/>
  <c r="F103" i="66"/>
  <c r="F58" i="66"/>
  <c r="F54" i="66"/>
  <c r="F5" i="66"/>
  <c r="F107" i="59"/>
  <c r="F103" i="59"/>
  <c r="F58" i="59"/>
  <c r="F54" i="59"/>
  <c r="F5" i="59"/>
  <c r="F107" i="58"/>
  <c r="F103" i="58"/>
  <c r="F58" i="58"/>
  <c r="F54" i="58"/>
  <c r="F5" i="58"/>
  <c r="F107" i="62"/>
  <c r="F103" i="62"/>
  <c r="F58" i="62"/>
  <c r="F54" i="62"/>
  <c r="F5" i="62"/>
  <c r="F107" i="61"/>
  <c r="F103" i="61"/>
  <c r="F58" i="61"/>
  <c r="F54" i="61"/>
  <c r="F5" i="61"/>
  <c r="F107" i="60"/>
  <c r="F103" i="60"/>
  <c r="F58" i="60"/>
  <c r="F54" i="60"/>
  <c r="F5" i="60"/>
  <c r="F107" i="57"/>
  <c r="F103" i="57"/>
  <c r="F58" i="57"/>
  <c r="F54" i="57"/>
  <c r="F5" i="57"/>
  <c r="F107" i="63"/>
  <c r="F103" i="63"/>
  <c r="F58" i="63"/>
  <c r="F54" i="63"/>
  <c r="F5" i="63"/>
  <c r="F107" i="65"/>
  <c r="F103" i="65"/>
  <c r="F58" i="65"/>
  <c r="F54" i="65"/>
  <c r="F5" i="65"/>
  <c r="F107" i="1"/>
  <c r="F103" i="1"/>
  <c r="F58" i="1"/>
  <c r="F54" i="1"/>
  <c r="F5" i="1"/>
  <c r="F103" i="64"/>
  <c r="F54" i="64"/>
  <c r="F5" i="64"/>
  <c r="C143" i="56"/>
  <c r="B143" i="56"/>
  <c r="C141" i="56"/>
  <c r="B141" i="56"/>
  <c r="C139" i="56"/>
  <c r="B139" i="56"/>
  <c r="C137" i="56"/>
  <c r="B137" i="56"/>
  <c r="C135" i="56"/>
  <c r="B135" i="56"/>
  <c r="C133" i="56"/>
  <c r="B133" i="56"/>
  <c r="C131" i="56"/>
  <c r="B131" i="56"/>
  <c r="C129" i="56"/>
  <c r="B129" i="56"/>
  <c r="C127" i="56"/>
  <c r="B127" i="56"/>
  <c r="C125" i="56"/>
  <c r="B125" i="56"/>
  <c r="C123" i="56"/>
  <c r="B123" i="56"/>
  <c r="C121" i="56"/>
  <c r="B121" i="56"/>
  <c r="C119" i="56"/>
  <c r="B119" i="56"/>
  <c r="C117" i="56"/>
  <c r="B117" i="56"/>
  <c r="C115" i="56"/>
  <c r="B115" i="56"/>
  <c r="C113" i="56"/>
  <c r="B113" i="56"/>
  <c r="D107" i="56"/>
  <c r="D103" i="56"/>
  <c r="D99" i="56"/>
  <c r="C94" i="56"/>
  <c r="B94" i="56"/>
  <c r="C92" i="56"/>
  <c r="B92" i="56"/>
  <c r="C90" i="56"/>
  <c r="B90" i="56"/>
  <c r="C88" i="56"/>
  <c r="B88" i="56"/>
  <c r="C86" i="56"/>
  <c r="B86" i="56"/>
  <c r="C84" i="56"/>
  <c r="B84" i="56"/>
  <c r="C82" i="56"/>
  <c r="B82" i="56"/>
  <c r="C80" i="56"/>
  <c r="B80" i="56"/>
  <c r="C78" i="56"/>
  <c r="B78" i="56"/>
  <c r="C76" i="56"/>
  <c r="B76" i="56"/>
  <c r="C74" i="56"/>
  <c r="B74" i="56"/>
  <c r="C72" i="56"/>
  <c r="B72" i="56"/>
  <c r="C70" i="56"/>
  <c r="B70" i="56"/>
  <c r="C68" i="56"/>
  <c r="B68" i="56"/>
  <c r="C66" i="56"/>
  <c r="B66" i="56"/>
  <c r="C64" i="56"/>
  <c r="B64" i="56"/>
  <c r="D58" i="56"/>
  <c r="D54" i="56"/>
  <c r="D50" i="56"/>
  <c r="D5" i="56"/>
  <c r="C143" i="67"/>
  <c r="B143" i="67"/>
  <c r="C141" i="67"/>
  <c r="B141" i="67"/>
  <c r="C139" i="67"/>
  <c r="B139" i="67"/>
  <c r="C137" i="67"/>
  <c r="B137" i="67"/>
  <c r="C135" i="67"/>
  <c r="B135" i="67"/>
  <c r="C133" i="67"/>
  <c r="B133" i="67"/>
  <c r="C131" i="67"/>
  <c r="B131" i="67"/>
  <c r="C129" i="67"/>
  <c r="B129" i="67"/>
  <c r="C127" i="67"/>
  <c r="B127" i="67"/>
  <c r="C125" i="67"/>
  <c r="B125" i="67"/>
  <c r="C123" i="67"/>
  <c r="B123" i="67"/>
  <c r="C121" i="67"/>
  <c r="B121" i="67"/>
  <c r="C119" i="67"/>
  <c r="B119" i="67"/>
  <c r="C117" i="67"/>
  <c r="B117" i="67"/>
  <c r="C115" i="67"/>
  <c r="B115" i="67"/>
  <c r="C113" i="67"/>
  <c r="B113" i="67"/>
  <c r="D107" i="67"/>
  <c r="D103" i="67"/>
  <c r="D99" i="67"/>
  <c r="C94" i="67"/>
  <c r="B94" i="67"/>
  <c r="C92" i="67"/>
  <c r="B92" i="67"/>
  <c r="C90" i="67"/>
  <c r="B90" i="67"/>
  <c r="C88" i="67"/>
  <c r="B88" i="67"/>
  <c r="C86" i="67"/>
  <c r="B86" i="67"/>
  <c r="C84" i="67"/>
  <c r="B84" i="67"/>
  <c r="C82" i="67"/>
  <c r="B82" i="67"/>
  <c r="C80" i="67"/>
  <c r="B80" i="67"/>
  <c r="C78" i="67"/>
  <c r="B78" i="67"/>
  <c r="C76" i="67"/>
  <c r="B76" i="67"/>
  <c r="C74" i="67"/>
  <c r="B74" i="67"/>
  <c r="C72" i="67"/>
  <c r="B72" i="67"/>
  <c r="C70" i="67"/>
  <c r="B70" i="67"/>
  <c r="C68" i="67"/>
  <c r="B68" i="67"/>
  <c r="C66" i="67"/>
  <c r="B66" i="67"/>
  <c r="C64" i="67"/>
  <c r="B64" i="67"/>
  <c r="D58" i="67"/>
  <c r="D54" i="67"/>
  <c r="D50" i="67"/>
  <c r="D5" i="67"/>
  <c r="C143" i="66"/>
  <c r="B143" i="66"/>
  <c r="C141" i="66"/>
  <c r="B141" i="66"/>
  <c r="C139" i="66"/>
  <c r="B139" i="66"/>
  <c r="C137" i="66"/>
  <c r="B137" i="66"/>
  <c r="C135" i="66"/>
  <c r="B135" i="66"/>
  <c r="C133" i="66"/>
  <c r="B133" i="66"/>
  <c r="C131" i="66"/>
  <c r="B131" i="66"/>
  <c r="C129" i="66"/>
  <c r="B129" i="66"/>
  <c r="C127" i="66"/>
  <c r="B127" i="66"/>
  <c r="C125" i="66"/>
  <c r="B125" i="66"/>
  <c r="C123" i="66"/>
  <c r="B123" i="66"/>
  <c r="C121" i="66"/>
  <c r="B121" i="66"/>
  <c r="C119" i="66"/>
  <c r="B119" i="66"/>
  <c r="C117" i="66"/>
  <c r="B117" i="66"/>
  <c r="C115" i="66"/>
  <c r="B115" i="66"/>
  <c r="C113" i="66"/>
  <c r="B113" i="66"/>
  <c r="D107" i="66"/>
  <c r="D103" i="66"/>
  <c r="D99" i="66"/>
  <c r="C94" i="66"/>
  <c r="B94" i="66"/>
  <c r="C92" i="66"/>
  <c r="B92" i="66"/>
  <c r="C90" i="66"/>
  <c r="B90" i="66"/>
  <c r="C88" i="66"/>
  <c r="B88" i="66"/>
  <c r="C86" i="66"/>
  <c r="B86" i="66"/>
  <c r="C84" i="66"/>
  <c r="B84" i="66"/>
  <c r="C82" i="66"/>
  <c r="B82" i="66"/>
  <c r="C80" i="66"/>
  <c r="B80" i="66"/>
  <c r="C78" i="66"/>
  <c r="B78" i="66"/>
  <c r="C76" i="66"/>
  <c r="B76" i="66"/>
  <c r="C74" i="66"/>
  <c r="B74" i="66"/>
  <c r="C72" i="66"/>
  <c r="B72" i="66"/>
  <c r="C70" i="66"/>
  <c r="B70" i="66"/>
  <c r="C68" i="66"/>
  <c r="B68" i="66"/>
  <c r="C66" i="66"/>
  <c r="B66" i="66"/>
  <c r="C64" i="66"/>
  <c r="B64" i="66"/>
  <c r="D58" i="66"/>
  <c r="D54" i="66"/>
  <c r="D50" i="66"/>
  <c r="D5" i="66"/>
  <c r="C143" i="59"/>
  <c r="B143" i="59"/>
  <c r="C141" i="59"/>
  <c r="B141" i="59"/>
  <c r="C139" i="59"/>
  <c r="B139" i="59"/>
  <c r="C137" i="59"/>
  <c r="B137" i="59"/>
  <c r="C135" i="59"/>
  <c r="B135" i="59"/>
  <c r="C133" i="59"/>
  <c r="B133" i="59"/>
  <c r="C131" i="59"/>
  <c r="B131" i="59"/>
  <c r="C129" i="59"/>
  <c r="B129" i="59"/>
  <c r="C127" i="59"/>
  <c r="B127" i="59"/>
  <c r="C125" i="59"/>
  <c r="B125" i="59"/>
  <c r="C123" i="59"/>
  <c r="B123" i="59"/>
  <c r="C121" i="59"/>
  <c r="B121" i="59"/>
  <c r="C119" i="59"/>
  <c r="B119" i="59"/>
  <c r="C117" i="59"/>
  <c r="B117" i="59"/>
  <c r="C115" i="59"/>
  <c r="B115" i="59"/>
  <c r="C113" i="59"/>
  <c r="B113" i="59"/>
  <c r="D107" i="59"/>
  <c r="D103" i="59"/>
  <c r="D99" i="59"/>
  <c r="C94" i="59"/>
  <c r="B94" i="59"/>
  <c r="C92" i="59"/>
  <c r="B92" i="59"/>
  <c r="C90" i="59"/>
  <c r="B90" i="59"/>
  <c r="C88" i="59"/>
  <c r="B88" i="59"/>
  <c r="C86" i="59"/>
  <c r="B86" i="59"/>
  <c r="C84" i="59"/>
  <c r="B84" i="59"/>
  <c r="C82" i="59"/>
  <c r="B82" i="59"/>
  <c r="C80" i="59"/>
  <c r="B80" i="59"/>
  <c r="C78" i="59"/>
  <c r="B78" i="59"/>
  <c r="C76" i="59"/>
  <c r="B76" i="59"/>
  <c r="C74" i="59"/>
  <c r="B74" i="59"/>
  <c r="C72" i="59"/>
  <c r="B72" i="59"/>
  <c r="C70" i="59"/>
  <c r="B70" i="59"/>
  <c r="C68" i="59"/>
  <c r="B68" i="59"/>
  <c r="C66" i="59"/>
  <c r="B66" i="59"/>
  <c r="C64" i="59"/>
  <c r="B64" i="59"/>
  <c r="D58" i="59"/>
  <c r="D54" i="59"/>
  <c r="D50" i="59"/>
  <c r="D5" i="59"/>
  <c r="C143" i="58"/>
  <c r="B143" i="58"/>
  <c r="C141" i="58"/>
  <c r="B141" i="58"/>
  <c r="C139" i="58"/>
  <c r="B139" i="58"/>
  <c r="C137" i="58"/>
  <c r="B137" i="58"/>
  <c r="C135" i="58"/>
  <c r="B135" i="58"/>
  <c r="C133" i="58"/>
  <c r="B133" i="58"/>
  <c r="C131" i="58"/>
  <c r="B131" i="58"/>
  <c r="C129" i="58"/>
  <c r="B129" i="58"/>
  <c r="C127" i="58"/>
  <c r="B127" i="58"/>
  <c r="C125" i="58"/>
  <c r="B125" i="58"/>
  <c r="C123" i="58"/>
  <c r="B123" i="58"/>
  <c r="C121" i="58"/>
  <c r="B121" i="58"/>
  <c r="C119" i="58"/>
  <c r="B119" i="58"/>
  <c r="C117" i="58"/>
  <c r="B117" i="58"/>
  <c r="C115" i="58"/>
  <c r="B115" i="58"/>
  <c r="C113" i="58"/>
  <c r="B113" i="58"/>
  <c r="D107" i="58"/>
  <c r="D103" i="58"/>
  <c r="D99" i="58"/>
  <c r="C94" i="58"/>
  <c r="B94" i="58"/>
  <c r="C92" i="58"/>
  <c r="B92" i="58"/>
  <c r="C90" i="58"/>
  <c r="B90" i="58"/>
  <c r="C88" i="58"/>
  <c r="B88" i="58"/>
  <c r="C86" i="58"/>
  <c r="B86" i="58"/>
  <c r="C84" i="58"/>
  <c r="B84" i="58"/>
  <c r="C82" i="58"/>
  <c r="B82" i="58"/>
  <c r="C80" i="58"/>
  <c r="B80" i="58"/>
  <c r="C78" i="58"/>
  <c r="B78" i="58"/>
  <c r="C76" i="58"/>
  <c r="B76" i="58"/>
  <c r="C74" i="58"/>
  <c r="B74" i="58"/>
  <c r="C72" i="58"/>
  <c r="B72" i="58"/>
  <c r="C70" i="58"/>
  <c r="B70" i="58"/>
  <c r="C68" i="58"/>
  <c r="B68" i="58"/>
  <c r="C66" i="58"/>
  <c r="B66" i="58"/>
  <c r="C64" i="58"/>
  <c r="B64" i="58"/>
  <c r="D58" i="58"/>
  <c r="D54" i="58"/>
  <c r="D50" i="58"/>
  <c r="D5" i="58"/>
  <c r="C143" i="62"/>
  <c r="B143" i="62"/>
  <c r="C141" i="62"/>
  <c r="B141" i="62"/>
  <c r="C139" i="62"/>
  <c r="B139" i="62"/>
  <c r="C137" i="62"/>
  <c r="B137" i="62"/>
  <c r="C135" i="62"/>
  <c r="B135" i="62"/>
  <c r="C133" i="62"/>
  <c r="B133" i="62"/>
  <c r="C131" i="62"/>
  <c r="B131" i="62"/>
  <c r="C129" i="62"/>
  <c r="B129" i="62"/>
  <c r="C127" i="62"/>
  <c r="B127" i="62"/>
  <c r="C125" i="62"/>
  <c r="B125" i="62"/>
  <c r="C123" i="62"/>
  <c r="B123" i="62"/>
  <c r="C121" i="62"/>
  <c r="B121" i="62"/>
  <c r="C119" i="62"/>
  <c r="B119" i="62"/>
  <c r="C117" i="62"/>
  <c r="B117" i="62"/>
  <c r="C115" i="62"/>
  <c r="B115" i="62"/>
  <c r="C113" i="62"/>
  <c r="B113" i="62"/>
  <c r="D107" i="62"/>
  <c r="D103" i="62"/>
  <c r="D99" i="62"/>
  <c r="C94" i="62"/>
  <c r="B94" i="62"/>
  <c r="C92" i="62"/>
  <c r="B92" i="62"/>
  <c r="C90" i="62"/>
  <c r="B90" i="62"/>
  <c r="C88" i="62"/>
  <c r="B88" i="62"/>
  <c r="C86" i="62"/>
  <c r="B86" i="62"/>
  <c r="C84" i="62"/>
  <c r="B84" i="62"/>
  <c r="C82" i="62"/>
  <c r="B82" i="62"/>
  <c r="C80" i="62"/>
  <c r="B80" i="62"/>
  <c r="C78" i="62"/>
  <c r="B78" i="62"/>
  <c r="C76" i="62"/>
  <c r="B76" i="62"/>
  <c r="C74" i="62"/>
  <c r="B74" i="62"/>
  <c r="C72" i="62"/>
  <c r="B72" i="62"/>
  <c r="C70" i="62"/>
  <c r="B70" i="62"/>
  <c r="C68" i="62"/>
  <c r="B68" i="62"/>
  <c r="C66" i="62"/>
  <c r="B66" i="62"/>
  <c r="C64" i="62"/>
  <c r="B64" i="62"/>
  <c r="D58" i="62"/>
  <c r="D54" i="62"/>
  <c r="D50" i="62"/>
  <c r="D5" i="62"/>
  <c r="C143" i="61"/>
  <c r="B143" i="61"/>
  <c r="C141" i="61"/>
  <c r="B141" i="61"/>
  <c r="C139" i="61"/>
  <c r="B139" i="61"/>
  <c r="C137" i="61"/>
  <c r="B137" i="61"/>
  <c r="C135" i="61"/>
  <c r="B135" i="61"/>
  <c r="C133" i="61"/>
  <c r="B133" i="61"/>
  <c r="C131" i="61"/>
  <c r="B131" i="61"/>
  <c r="C129" i="61"/>
  <c r="B129" i="61"/>
  <c r="C127" i="61"/>
  <c r="B127" i="61"/>
  <c r="C125" i="61"/>
  <c r="B125" i="61"/>
  <c r="C123" i="61"/>
  <c r="B123" i="61"/>
  <c r="C121" i="61"/>
  <c r="B121" i="61"/>
  <c r="C119" i="61"/>
  <c r="B119" i="61"/>
  <c r="C117" i="61"/>
  <c r="B117" i="61"/>
  <c r="C115" i="61"/>
  <c r="B115" i="61"/>
  <c r="C113" i="61"/>
  <c r="B113" i="61"/>
  <c r="D107" i="61"/>
  <c r="D103" i="61"/>
  <c r="D99" i="61"/>
  <c r="C94" i="61"/>
  <c r="B94" i="61"/>
  <c r="C92" i="61"/>
  <c r="B92" i="61"/>
  <c r="C90" i="61"/>
  <c r="B90" i="61"/>
  <c r="C88" i="61"/>
  <c r="B88" i="61"/>
  <c r="C86" i="61"/>
  <c r="B86" i="61"/>
  <c r="C84" i="61"/>
  <c r="B84" i="61"/>
  <c r="C82" i="61"/>
  <c r="B82" i="61"/>
  <c r="C80" i="61"/>
  <c r="B80" i="61"/>
  <c r="C78" i="61"/>
  <c r="B78" i="61"/>
  <c r="C76" i="61"/>
  <c r="B76" i="61"/>
  <c r="C74" i="61"/>
  <c r="B74" i="61"/>
  <c r="C72" i="61"/>
  <c r="B72" i="61"/>
  <c r="C70" i="61"/>
  <c r="B70" i="61"/>
  <c r="C68" i="61"/>
  <c r="B68" i="61"/>
  <c r="C66" i="61"/>
  <c r="B66" i="61"/>
  <c r="C64" i="61"/>
  <c r="B64" i="61"/>
  <c r="D58" i="61"/>
  <c r="D54" i="61"/>
  <c r="D50" i="61"/>
  <c r="D5" i="61"/>
  <c r="C143" i="60"/>
  <c r="B143" i="60"/>
  <c r="C141" i="60"/>
  <c r="B141" i="60"/>
  <c r="C139" i="60"/>
  <c r="B139" i="60"/>
  <c r="C137" i="60"/>
  <c r="B137" i="60"/>
  <c r="C135" i="60"/>
  <c r="B135" i="60"/>
  <c r="C133" i="60"/>
  <c r="B133" i="60"/>
  <c r="C131" i="60"/>
  <c r="B131" i="60"/>
  <c r="C129" i="60"/>
  <c r="B129" i="60"/>
  <c r="C127" i="60"/>
  <c r="B127" i="60"/>
  <c r="C125" i="60"/>
  <c r="B125" i="60"/>
  <c r="C123" i="60"/>
  <c r="B123" i="60"/>
  <c r="C121" i="60"/>
  <c r="B121" i="60"/>
  <c r="C119" i="60"/>
  <c r="B119" i="60"/>
  <c r="C117" i="60"/>
  <c r="B117" i="60"/>
  <c r="C115" i="60"/>
  <c r="B115" i="60"/>
  <c r="C113" i="60"/>
  <c r="B113" i="60"/>
  <c r="D107" i="60"/>
  <c r="D103" i="60"/>
  <c r="D99" i="60"/>
  <c r="C94" i="60"/>
  <c r="B94" i="60"/>
  <c r="C92" i="60"/>
  <c r="B92" i="60"/>
  <c r="C90" i="60"/>
  <c r="B90" i="60"/>
  <c r="C88" i="60"/>
  <c r="B88" i="60"/>
  <c r="C86" i="60"/>
  <c r="B86" i="60"/>
  <c r="C84" i="60"/>
  <c r="B84" i="60"/>
  <c r="C82" i="60"/>
  <c r="B82" i="60"/>
  <c r="C80" i="60"/>
  <c r="B80" i="60"/>
  <c r="C78" i="60"/>
  <c r="B78" i="60"/>
  <c r="C76" i="60"/>
  <c r="B76" i="60"/>
  <c r="C74" i="60"/>
  <c r="B74" i="60"/>
  <c r="C72" i="60"/>
  <c r="B72" i="60"/>
  <c r="C70" i="60"/>
  <c r="B70" i="60"/>
  <c r="C68" i="60"/>
  <c r="B68" i="60"/>
  <c r="C66" i="60"/>
  <c r="B66" i="60"/>
  <c r="C64" i="60"/>
  <c r="B64" i="60"/>
  <c r="D58" i="60"/>
  <c r="D54" i="60"/>
  <c r="D50" i="60"/>
  <c r="D5" i="60"/>
  <c r="C143" i="64"/>
  <c r="B143" i="64"/>
  <c r="C141" i="64"/>
  <c r="B141" i="64"/>
  <c r="C139" i="64"/>
  <c r="B139" i="64"/>
  <c r="C137" i="64"/>
  <c r="B137" i="64"/>
  <c r="C135" i="64"/>
  <c r="B135" i="64"/>
  <c r="C133" i="64"/>
  <c r="B133" i="64"/>
  <c r="C131" i="64"/>
  <c r="B131" i="64"/>
  <c r="C129" i="64"/>
  <c r="B129" i="64"/>
  <c r="C127" i="64"/>
  <c r="B127" i="64"/>
  <c r="C125" i="64"/>
  <c r="B125" i="64"/>
  <c r="C123" i="64"/>
  <c r="B123" i="64"/>
  <c r="C121" i="64"/>
  <c r="B121" i="64"/>
  <c r="C119" i="64"/>
  <c r="B119" i="64"/>
  <c r="C117" i="64"/>
  <c r="B117" i="64"/>
  <c r="C115" i="64"/>
  <c r="B115" i="64"/>
  <c r="C113" i="64"/>
  <c r="B113" i="64"/>
  <c r="F107" i="64"/>
  <c r="D107" i="64"/>
  <c r="D103" i="64"/>
  <c r="D99" i="64"/>
  <c r="C94" i="64"/>
  <c r="B94" i="64"/>
  <c r="C92" i="64"/>
  <c r="B92" i="64"/>
  <c r="C90" i="64"/>
  <c r="B90" i="64"/>
  <c r="C88" i="64"/>
  <c r="B88" i="64"/>
  <c r="C86" i="64"/>
  <c r="B86" i="64"/>
  <c r="C84" i="64"/>
  <c r="B84" i="64"/>
  <c r="C82" i="64"/>
  <c r="B82" i="64"/>
  <c r="C80" i="64"/>
  <c r="B80" i="64"/>
  <c r="C78" i="64"/>
  <c r="B78" i="64"/>
  <c r="C76" i="64"/>
  <c r="B76" i="64"/>
  <c r="C74" i="64"/>
  <c r="B74" i="64"/>
  <c r="C72" i="64"/>
  <c r="B72" i="64"/>
  <c r="C70" i="64"/>
  <c r="B70" i="64"/>
  <c r="C68" i="64"/>
  <c r="B68" i="64"/>
  <c r="C66" i="64"/>
  <c r="B66" i="64"/>
  <c r="C64" i="64"/>
  <c r="B64" i="64"/>
  <c r="F58" i="64"/>
  <c r="D58" i="64"/>
  <c r="D54" i="64"/>
  <c r="D50" i="64"/>
  <c r="D5" i="64"/>
  <c r="C143" i="57"/>
  <c r="B143" i="57"/>
  <c r="C141" i="57"/>
  <c r="B141" i="57"/>
  <c r="C139" i="57"/>
  <c r="B139" i="57"/>
  <c r="C137" i="57"/>
  <c r="B137" i="57"/>
  <c r="C135" i="57"/>
  <c r="B135" i="57"/>
  <c r="C133" i="57"/>
  <c r="B133" i="57"/>
  <c r="C131" i="57"/>
  <c r="B131" i="57"/>
  <c r="C129" i="57"/>
  <c r="B129" i="57"/>
  <c r="C127" i="57"/>
  <c r="B127" i="57"/>
  <c r="C125" i="57"/>
  <c r="B125" i="57"/>
  <c r="C123" i="57"/>
  <c r="B123" i="57"/>
  <c r="C121" i="57"/>
  <c r="B121" i="57"/>
  <c r="C119" i="57"/>
  <c r="B119" i="57"/>
  <c r="C117" i="57"/>
  <c r="B117" i="57"/>
  <c r="C115" i="57"/>
  <c r="B115" i="57"/>
  <c r="C113" i="57"/>
  <c r="B113" i="57"/>
  <c r="D107" i="57"/>
  <c r="D103" i="57"/>
  <c r="D99" i="57"/>
  <c r="C94" i="57"/>
  <c r="B94" i="57"/>
  <c r="C92" i="57"/>
  <c r="B92" i="57"/>
  <c r="C90" i="57"/>
  <c r="B90" i="57"/>
  <c r="C88" i="57"/>
  <c r="B88" i="57"/>
  <c r="C86" i="57"/>
  <c r="B86" i="57"/>
  <c r="C84" i="57"/>
  <c r="B84" i="57"/>
  <c r="C82" i="57"/>
  <c r="B82" i="57"/>
  <c r="C80" i="57"/>
  <c r="B80" i="57"/>
  <c r="C78" i="57"/>
  <c r="B78" i="57"/>
  <c r="C76" i="57"/>
  <c r="B76" i="57"/>
  <c r="C74" i="57"/>
  <c r="B74" i="57"/>
  <c r="C72" i="57"/>
  <c r="B72" i="57"/>
  <c r="C70" i="57"/>
  <c r="B70" i="57"/>
  <c r="C68" i="57"/>
  <c r="B68" i="57"/>
  <c r="C66" i="57"/>
  <c r="B66" i="57"/>
  <c r="C64" i="57"/>
  <c r="B64" i="57"/>
  <c r="D58" i="57"/>
  <c r="D54" i="57"/>
  <c r="D50" i="57"/>
  <c r="D5" i="57"/>
  <c r="C143" i="63"/>
  <c r="B143" i="63"/>
  <c r="C141" i="63"/>
  <c r="B141" i="63"/>
  <c r="C139" i="63"/>
  <c r="B139" i="63"/>
  <c r="C137" i="63"/>
  <c r="B137" i="63"/>
  <c r="C135" i="63"/>
  <c r="B135" i="63"/>
  <c r="C133" i="63"/>
  <c r="B133" i="63"/>
  <c r="C131" i="63"/>
  <c r="B131" i="63"/>
  <c r="C129" i="63"/>
  <c r="B129" i="63"/>
  <c r="C127" i="63"/>
  <c r="B127" i="63"/>
  <c r="C125" i="63"/>
  <c r="B125" i="63"/>
  <c r="C123" i="63"/>
  <c r="B123" i="63"/>
  <c r="C121" i="63"/>
  <c r="B121" i="63"/>
  <c r="C119" i="63"/>
  <c r="B119" i="63"/>
  <c r="C117" i="63"/>
  <c r="B117" i="63"/>
  <c r="C115" i="63"/>
  <c r="B115" i="63"/>
  <c r="C113" i="63"/>
  <c r="B113" i="63"/>
  <c r="D107" i="63"/>
  <c r="D103" i="63"/>
  <c r="D99" i="63"/>
  <c r="C94" i="63"/>
  <c r="B94" i="63"/>
  <c r="C92" i="63"/>
  <c r="B92" i="63"/>
  <c r="C90" i="63"/>
  <c r="B90" i="63"/>
  <c r="C88" i="63"/>
  <c r="B88" i="63"/>
  <c r="C86" i="63"/>
  <c r="B86" i="63"/>
  <c r="C84" i="63"/>
  <c r="B84" i="63"/>
  <c r="C82" i="63"/>
  <c r="B82" i="63"/>
  <c r="C80" i="63"/>
  <c r="B80" i="63"/>
  <c r="C78" i="63"/>
  <c r="B78" i="63"/>
  <c r="C76" i="63"/>
  <c r="B76" i="63"/>
  <c r="C74" i="63"/>
  <c r="B74" i="63"/>
  <c r="C72" i="63"/>
  <c r="B72" i="63"/>
  <c r="C70" i="63"/>
  <c r="B70" i="63"/>
  <c r="C68" i="63"/>
  <c r="B68" i="63"/>
  <c r="C66" i="63"/>
  <c r="B66" i="63"/>
  <c r="C64" i="63"/>
  <c r="B64" i="63"/>
  <c r="D58" i="63"/>
  <c r="D54" i="63"/>
  <c r="D50" i="63"/>
  <c r="D5" i="63"/>
  <c r="C143" i="65"/>
  <c r="B143" i="65"/>
  <c r="C141" i="65"/>
  <c r="B141" i="65"/>
  <c r="C139" i="65"/>
  <c r="B139" i="65"/>
  <c r="C137" i="65"/>
  <c r="B137" i="65"/>
  <c r="C135" i="65"/>
  <c r="B135" i="65"/>
  <c r="C133" i="65"/>
  <c r="B133" i="65"/>
  <c r="C131" i="65"/>
  <c r="B131" i="65"/>
  <c r="C129" i="65"/>
  <c r="B129" i="65"/>
  <c r="C127" i="65"/>
  <c r="B127" i="65"/>
  <c r="C125" i="65"/>
  <c r="B125" i="65"/>
  <c r="C123" i="65"/>
  <c r="B123" i="65"/>
  <c r="C121" i="65"/>
  <c r="B121" i="65"/>
  <c r="C119" i="65"/>
  <c r="B119" i="65"/>
  <c r="C117" i="65"/>
  <c r="B117" i="65"/>
  <c r="C115" i="65"/>
  <c r="B115" i="65"/>
  <c r="C113" i="65"/>
  <c r="B113" i="65"/>
  <c r="D107" i="65"/>
  <c r="D103" i="65"/>
  <c r="D99" i="65"/>
  <c r="C94" i="65"/>
  <c r="B94" i="65"/>
  <c r="C92" i="65"/>
  <c r="B92" i="65"/>
  <c r="C90" i="65"/>
  <c r="B90" i="65"/>
  <c r="C88" i="65"/>
  <c r="B88" i="65"/>
  <c r="C86" i="65"/>
  <c r="B86" i="65"/>
  <c r="C84" i="65"/>
  <c r="B84" i="65"/>
  <c r="C82" i="65"/>
  <c r="B82" i="65"/>
  <c r="C80" i="65"/>
  <c r="B80" i="65"/>
  <c r="C78" i="65"/>
  <c r="B78" i="65"/>
  <c r="C76" i="65"/>
  <c r="B76" i="65"/>
  <c r="C74" i="65"/>
  <c r="B74" i="65"/>
  <c r="C72" i="65"/>
  <c r="B72" i="65"/>
  <c r="C70" i="65"/>
  <c r="B70" i="65"/>
  <c r="C68" i="65"/>
  <c r="B68" i="65"/>
  <c r="C66" i="65"/>
  <c r="B66" i="65"/>
  <c r="C64" i="65"/>
  <c r="B64" i="65"/>
  <c r="D58" i="65"/>
  <c r="D54" i="65"/>
  <c r="D50" i="65"/>
  <c r="D5" i="65"/>
  <c r="D103" i="1"/>
  <c r="D54" i="1"/>
  <c r="D5" i="1"/>
  <c r="Y45" i="56"/>
  <c r="Y43" i="56"/>
  <c r="Y41" i="56"/>
  <c r="S3" i="56"/>
  <c r="Q3" i="56"/>
  <c r="O3" i="56"/>
  <c r="S3" i="67"/>
  <c r="Q3" i="67"/>
  <c r="Q101" i="67" s="1"/>
  <c r="O3" i="67"/>
  <c r="O52" i="67" s="1"/>
  <c r="S3" i="66"/>
  <c r="S52" i="66" s="1"/>
  <c r="Q3" i="66"/>
  <c r="Q101" i="66" s="1"/>
  <c r="O3" i="66"/>
  <c r="O101" i="66" s="1"/>
  <c r="S3" i="59"/>
  <c r="Q3" i="59"/>
  <c r="O3" i="59"/>
  <c r="S3" i="58"/>
  <c r="Q3" i="58"/>
  <c r="O3" i="58"/>
  <c r="S3" i="62"/>
  <c r="Q3" i="62"/>
  <c r="O3" i="62"/>
  <c r="S3" i="61"/>
  <c r="Q3" i="61"/>
  <c r="O3" i="61"/>
  <c r="S3" i="60"/>
  <c r="Q3" i="60"/>
  <c r="O3" i="60"/>
  <c r="S3" i="64"/>
  <c r="Q3" i="64"/>
  <c r="O3" i="64"/>
  <c r="S3" i="57"/>
  <c r="Q3" i="57"/>
  <c r="O3" i="57"/>
  <c r="S3" i="63"/>
  <c r="Q3" i="63"/>
  <c r="O3" i="63"/>
  <c r="S3" i="65"/>
  <c r="Q3" i="65"/>
  <c r="O3" i="65"/>
  <c r="O101" i="67"/>
  <c r="O11" i="69"/>
  <c r="O60" i="69" s="1"/>
  <c r="O109" i="69" s="1"/>
  <c r="O10" i="69"/>
  <c r="O59" i="69" s="1"/>
  <c r="O108" i="69" s="1"/>
  <c r="O8" i="69"/>
  <c r="O57" i="69" s="1"/>
  <c r="O6" i="69"/>
  <c r="O55" i="69" s="1"/>
  <c r="P144" i="69"/>
  <c r="U143" i="69"/>
  <c r="Q143" i="69"/>
  <c r="O143" i="69"/>
  <c r="M143" i="69"/>
  <c r="L143" i="69"/>
  <c r="I143" i="69"/>
  <c r="D143" i="69"/>
  <c r="C143" i="69"/>
  <c r="B143" i="69"/>
  <c r="P142" i="69"/>
  <c r="U141" i="69"/>
  <c r="Q141" i="69"/>
  <c r="P141" i="69"/>
  <c r="N141" i="69"/>
  <c r="M141" i="69"/>
  <c r="L141" i="69"/>
  <c r="I141" i="69"/>
  <c r="D141" i="69"/>
  <c r="C141" i="69"/>
  <c r="B141" i="69"/>
  <c r="P140" i="69"/>
  <c r="U139" i="69"/>
  <c r="Q139" i="69"/>
  <c r="O139" i="69"/>
  <c r="M139" i="69"/>
  <c r="L139" i="69"/>
  <c r="I139" i="69"/>
  <c r="D139" i="69"/>
  <c r="C139" i="69"/>
  <c r="B139" i="69"/>
  <c r="P138" i="69"/>
  <c r="O138" i="69"/>
  <c r="U137" i="69"/>
  <c r="Q137" i="69"/>
  <c r="N137" i="69"/>
  <c r="M137" i="69"/>
  <c r="L137" i="69"/>
  <c r="I137" i="69"/>
  <c r="D137" i="69"/>
  <c r="C137" i="69"/>
  <c r="B137" i="69"/>
  <c r="P136" i="69"/>
  <c r="N136" i="69"/>
  <c r="U135" i="69"/>
  <c r="Q135" i="69"/>
  <c r="M135" i="69"/>
  <c r="L135" i="69"/>
  <c r="K135" i="69"/>
  <c r="I135" i="69"/>
  <c r="D135" i="69"/>
  <c r="C135" i="69"/>
  <c r="B135" i="69"/>
  <c r="P134" i="69"/>
  <c r="O134" i="69"/>
  <c r="U133" i="69"/>
  <c r="Q133" i="69"/>
  <c r="M133" i="69"/>
  <c r="L133" i="69"/>
  <c r="I133" i="69"/>
  <c r="D133" i="69"/>
  <c r="C133" i="69"/>
  <c r="B133" i="69"/>
  <c r="P132" i="69"/>
  <c r="N132" i="69"/>
  <c r="U131" i="69"/>
  <c r="Q131" i="69"/>
  <c r="M131" i="69"/>
  <c r="L131" i="69"/>
  <c r="K131" i="69"/>
  <c r="I131" i="69"/>
  <c r="D131" i="69"/>
  <c r="C131" i="69"/>
  <c r="B131" i="69"/>
  <c r="P130" i="69"/>
  <c r="U129" i="69"/>
  <c r="Q129" i="69"/>
  <c r="P129" i="69"/>
  <c r="M129" i="69"/>
  <c r="L129" i="69"/>
  <c r="I129" i="69"/>
  <c r="D129" i="69"/>
  <c r="C129" i="69"/>
  <c r="B129" i="69"/>
  <c r="P128" i="69"/>
  <c r="U127" i="69"/>
  <c r="Q127" i="69"/>
  <c r="O127" i="69"/>
  <c r="M127" i="69"/>
  <c r="L127" i="69"/>
  <c r="I127" i="69"/>
  <c r="D127" i="69"/>
  <c r="C127" i="69"/>
  <c r="B127" i="69"/>
  <c r="P126" i="69"/>
  <c r="U125" i="69"/>
  <c r="Q125" i="69"/>
  <c r="P125" i="69"/>
  <c r="N125" i="69"/>
  <c r="M125" i="69"/>
  <c r="L125" i="69"/>
  <c r="I125" i="69"/>
  <c r="D125" i="69"/>
  <c r="C125" i="69"/>
  <c r="B125" i="69"/>
  <c r="P124" i="69"/>
  <c r="U123" i="69"/>
  <c r="Q123" i="69"/>
  <c r="O123" i="69"/>
  <c r="M123" i="69"/>
  <c r="L123" i="69"/>
  <c r="I123" i="69"/>
  <c r="D123" i="69"/>
  <c r="C123" i="69"/>
  <c r="B123" i="69"/>
  <c r="P122" i="69"/>
  <c r="O122" i="69"/>
  <c r="U121" i="69"/>
  <c r="Q121" i="69"/>
  <c r="N121" i="69"/>
  <c r="M121" i="69"/>
  <c r="L121" i="69"/>
  <c r="I121" i="69"/>
  <c r="D121" i="69"/>
  <c r="C121" i="69"/>
  <c r="B121" i="69"/>
  <c r="P120" i="69"/>
  <c r="N120" i="69"/>
  <c r="U119" i="69"/>
  <c r="Q119" i="69"/>
  <c r="M119" i="69"/>
  <c r="L119" i="69"/>
  <c r="I119" i="69"/>
  <c r="D119" i="69"/>
  <c r="C119" i="69"/>
  <c r="B119" i="69"/>
  <c r="P118" i="69"/>
  <c r="O118" i="69"/>
  <c r="U117" i="69"/>
  <c r="Q117" i="69"/>
  <c r="M117" i="69"/>
  <c r="L117" i="69"/>
  <c r="I117" i="69"/>
  <c r="D117" i="69"/>
  <c r="C117" i="69"/>
  <c r="B117" i="69"/>
  <c r="P116" i="69"/>
  <c r="N116" i="69"/>
  <c r="U115" i="69"/>
  <c r="Q115" i="69"/>
  <c r="M115" i="69"/>
  <c r="L115" i="69"/>
  <c r="K115" i="69"/>
  <c r="I115" i="69"/>
  <c r="D115" i="69"/>
  <c r="C115" i="69"/>
  <c r="B115" i="69"/>
  <c r="P114" i="69"/>
  <c r="U113" i="69"/>
  <c r="Q113" i="69"/>
  <c r="P113" i="69"/>
  <c r="M113" i="69"/>
  <c r="L113" i="69"/>
  <c r="I113" i="69"/>
  <c r="D113" i="69"/>
  <c r="C113" i="69"/>
  <c r="B113" i="69"/>
  <c r="H107" i="69"/>
  <c r="F107" i="69"/>
  <c r="D107" i="69"/>
  <c r="S101" i="69"/>
  <c r="Q101" i="69"/>
  <c r="O101" i="69"/>
  <c r="D99" i="69"/>
  <c r="P95" i="69"/>
  <c r="O144" i="69" s="1"/>
  <c r="O95" i="69"/>
  <c r="N144" i="69" s="1"/>
  <c r="N95" i="69"/>
  <c r="U94" i="69"/>
  <c r="Q94" i="69"/>
  <c r="P143" i="69" s="1"/>
  <c r="P94" i="69"/>
  <c r="O94" i="69"/>
  <c r="M94" i="69"/>
  <c r="L94" i="69"/>
  <c r="K94" i="69"/>
  <c r="K143" i="69" s="1"/>
  <c r="I94" i="69"/>
  <c r="D94" i="69"/>
  <c r="C94" i="69"/>
  <c r="B94" i="69"/>
  <c r="P93" i="69"/>
  <c r="O142" i="69" s="1"/>
  <c r="O93" i="69"/>
  <c r="N142" i="69" s="1"/>
  <c r="N93" i="69"/>
  <c r="U92" i="69"/>
  <c r="Q92" i="69"/>
  <c r="P92" i="69"/>
  <c r="O141" i="69" s="1"/>
  <c r="O92" i="69"/>
  <c r="M92" i="69"/>
  <c r="L92" i="69"/>
  <c r="K92" i="69"/>
  <c r="K141" i="69" s="1"/>
  <c r="I92" i="69"/>
  <c r="D92" i="69"/>
  <c r="C92" i="69"/>
  <c r="B92" i="69"/>
  <c r="P91" i="69"/>
  <c r="O140" i="69" s="1"/>
  <c r="O91" i="69"/>
  <c r="N140" i="69" s="1"/>
  <c r="N91" i="69"/>
  <c r="U90" i="69"/>
  <c r="Q90" i="69"/>
  <c r="P139" i="69" s="1"/>
  <c r="P90" i="69"/>
  <c r="O90" i="69"/>
  <c r="M90" i="69"/>
  <c r="L90" i="69"/>
  <c r="K90" i="69"/>
  <c r="K139" i="69" s="1"/>
  <c r="I90" i="69"/>
  <c r="D90" i="69"/>
  <c r="C90" i="69"/>
  <c r="B90" i="69"/>
  <c r="P89" i="69"/>
  <c r="O89" i="69"/>
  <c r="N138" i="69" s="1"/>
  <c r="N89" i="69"/>
  <c r="U88" i="69"/>
  <c r="Q88" i="69"/>
  <c r="P137" i="69" s="1"/>
  <c r="P88" i="69"/>
  <c r="O137" i="69" s="1"/>
  <c r="O88" i="69"/>
  <c r="M88" i="69"/>
  <c r="L88" i="69"/>
  <c r="K88" i="69"/>
  <c r="K137" i="69" s="1"/>
  <c r="I88" i="69"/>
  <c r="D88" i="69"/>
  <c r="C88" i="69"/>
  <c r="B88" i="69"/>
  <c r="P87" i="69"/>
  <c r="O136" i="69" s="1"/>
  <c r="O87" i="69"/>
  <c r="N87" i="69"/>
  <c r="U86" i="69"/>
  <c r="Q86" i="69"/>
  <c r="P135" i="69" s="1"/>
  <c r="P86" i="69"/>
  <c r="O135" i="69" s="1"/>
  <c r="O86" i="69"/>
  <c r="M86" i="69"/>
  <c r="L86" i="69"/>
  <c r="K86" i="69"/>
  <c r="I86" i="69"/>
  <c r="D86" i="69"/>
  <c r="C86" i="69"/>
  <c r="B86" i="69"/>
  <c r="P85" i="69"/>
  <c r="O85" i="69"/>
  <c r="N134" i="69" s="1"/>
  <c r="N85" i="69"/>
  <c r="U84" i="69"/>
  <c r="Q84" i="69"/>
  <c r="P133" i="69" s="1"/>
  <c r="P84" i="69"/>
  <c r="O133" i="69" s="1"/>
  <c r="O84" i="69"/>
  <c r="N84" i="69"/>
  <c r="M84" i="69"/>
  <c r="L84" i="69"/>
  <c r="K84" i="69"/>
  <c r="K133" i="69" s="1"/>
  <c r="I84" i="69"/>
  <c r="D84" i="69"/>
  <c r="C84" i="69"/>
  <c r="B84" i="69"/>
  <c r="P83" i="69"/>
  <c r="O132" i="69" s="1"/>
  <c r="O83" i="69"/>
  <c r="N83" i="69"/>
  <c r="U82" i="69"/>
  <c r="Q82" i="69"/>
  <c r="P131" i="69" s="1"/>
  <c r="P82" i="69"/>
  <c r="O131" i="69" s="1"/>
  <c r="O82" i="69"/>
  <c r="M82" i="69"/>
  <c r="L82" i="69"/>
  <c r="K82" i="69"/>
  <c r="I82" i="69"/>
  <c r="D82" i="69"/>
  <c r="C82" i="69"/>
  <c r="B82" i="69"/>
  <c r="P81" i="69"/>
  <c r="O130" i="69" s="1"/>
  <c r="O81" i="69"/>
  <c r="N130" i="69" s="1"/>
  <c r="N81" i="69"/>
  <c r="U80" i="69"/>
  <c r="Q80" i="69"/>
  <c r="P80" i="69"/>
  <c r="O129" i="69" s="1"/>
  <c r="O80" i="69"/>
  <c r="N80" i="69"/>
  <c r="M80" i="69"/>
  <c r="L80" i="69"/>
  <c r="K80" i="69"/>
  <c r="K129" i="69" s="1"/>
  <c r="I80" i="69"/>
  <c r="D80" i="69"/>
  <c r="C80" i="69"/>
  <c r="B80" i="69"/>
  <c r="P79" i="69"/>
  <c r="O128" i="69" s="1"/>
  <c r="O79" i="69"/>
  <c r="N128" i="69" s="1"/>
  <c r="N79" i="69"/>
  <c r="U78" i="69"/>
  <c r="Q78" i="69"/>
  <c r="P127" i="69" s="1"/>
  <c r="P78" i="69"/>
  <c r="O78" i="69"/>
  <c r="M78" i="69"/>
  <c r="L78" i="69"/>
  <c r="K78" i="69"/>
  <c r="K127" i="69" s="1"/>
  <c r="I78" i="69"/>
  <c r="D78" i="69"/>
  <c r="C78" i="69"/>
  <c r="B78" i="69"/>
  <c r="P77" i="69"/>
  <c r="O126" i="69" s="1"/>
  <c r="O77" i="69"/>
  <c r="N126" i="69" s="1"/>
  <c r="N77" i="69"/>
  <c r="U76" i="69"/>
  <c r="Q76" i="69"/>
  <c r="P76" i="69"/>
  <c r="O125" i="69" s="1"/>
  <c r="O76" i="69"/>
  <c r="M76" i="69"/>
  <c r="L76" i="69"/>
  <c r="K76" i="69"/>
  <c r="K125" i="69" s="1"/>
  <c r="I76" i="69"/>
  <c r="D76" i="69"/>
  <c r="C76" i="69"/>
  <c r="B76" i="69"/>
  <c r="P75" i="69"/>
  <c r="O124" i="69" s="1"/>
  <c r="O75" i="69"/>
  <c r="N124" i="69" s="1"/>
  <c r="N75" i="69"/>
  <c r="U74" i="69"/>
  <c r="Q74" i="69"/>
  <c r="P123" i="69" s="1"/>
  <c r="P74" i="69"/>
  <c r="O74" i="69"/>
  <c r="M74" i="69"/>
  <c r="L74" i="69"/>
  <c r="K74" i="69"/>
  <c r="K123" i="69" s="1"/>
  <c r="I74" i="69"/>
  <c r="D74" i="69"/>
  <c r="C74" i="69"/>
  <c r="B74" i="69"/>
  <c r="P73" i="69"/>
  <c r="O73" i="69"/>
  <c r="N122" i="69" s="1"/>
  <c r="N73" i="69"/>
  <c r="U72" i="69"/>
  <c r="Q72" i="69"/>
  <c r="P121" i="69" s="1"/>
  <c r="P72" i="69"/>
  <c r="O121" i="69" s="1"/>
  <c r="O72" i="69"/>
  <c r="M72" i="69"/>
  <c r="L72" i="69"/>
  <c r="K72" i="69"/>
  <c r="K121" i="69" s="1"/>
  <c r="I72" i="69"/>
  <c r="D72" i="69"/>
  <c r="C72" i="69"/>
  <c r="B72" i="69"/>
  <c r="P71" i="69"/>
  <c r="O120" i="69" s="1"/>
  <c r="O71" i="69"/>
  <c r="N71" i="69"/>
  <c r="U70" i="69"/>
  <c r="Q70" i="69"/>
  <c r="P119" i="69" s="1"/>
  <c r="P70" i="69"/>
  <c r="O119" i="69" s="1"/>
  <c r="O70" i="69"/>
  <c r="M70" i="69"/>
  <c r="L70" i="69"/>
  <c r="K70" i="69"/>
  <c r="K119" i="69" s="1"/>
  <c r="I70" i="69"/>
  <c r="D70" i="69"/>
  <c r="C70" i="69"/>
  <c r="B70" i="69"/>
  <c r="P69" i="69"/>
  <c r="O69" i="69"/>
  <c r="N118" i="69" s="1"/>
  <c r="N69" i="69"/>
  <c r="U68" i="69"/>
  <c r="Q68" i="69"/>
  <c r="P117" i="69" s="1"/>
  <c r="P68" i="69"/>
  <c r="O117" i="69" s="1"/>
  <c r="O68" i="69"/>
  <c r="M68" i="69"/>
  <c r="L68" i="69"/>
  <c r="K68" i="69"/>
  <c r="K117" i="69" s="1"/>
  <c r="I68" i="69"/>
  <c r="D68" i="69"/>
  <c r="C68" i="69"/>
  <c r="B68" i="69"/>
  <c r="P67" i="69"/>
  <c r="O116" i="69" s="1"/>
  <c r="O67" i="69"/>
  <c r="N67" i="69"/>
  <c r="U66" i="69"/>
  <c r="Q66" i="69"/>
  <c r="P115" i="69" s="1"/>
  <c r="P66" i="69"/>
  <c r="O115" i="69" s="1"/>
  <c r="O66" i="69"/>
  <c r="M66" i="69"/>
  <c r="L66" i="69"/>
  <c r="K66" i="69"/>
  <c r="I66" i="69"/>
  <c r="D66" i="69"/>
  <c r="C66" i="69"/>
  <c r="B66" i="69"/>
  <c r="P65" i="69"/>
  <c r="O114" i="69" s="1"/>
  <c r="O65" i="69"/>
  <c r="N114" i="69" s="1"/>
  <c r="N65" i="69"/>
  <c r="U64" i="69"/>
  <c r="Q64" i="69"/>
  <c r="P64" i="69"/>
  <c r="O113" i="69" s="1"/>
  <c r="O64" i="69"/>
  <c r="N64" i="69"/>
  <c r="M64" i="69"/>
  <c r="L64" i="69"/>
  <c r="K64" i="69"/>
  <c r="K113" i="69" s="1"/>
  <c r="I64" i="69"/>
  <c r="D64" i="69"/>
  <c r="C64" i="69"/>
  <c r="B64" i="69"/>
  <c r="H58" i="69"/>
  <c r="F58" i="69"/>
  <c r="D58" i="69"/>
  <c r="S52" i="69"/>
  <c r="Q52" i="69"/>
  <c r="D50" i="69"/>
  <c r="Y45" i="69"/>
  <c r="E12" i="68" s="1"/>
  <c r="N45" i="69"/>
  <c r="N143" i="69" s="1"/>
  <c r="Y43" i="69"/>
  <c r="E13" i="68" s="1"/>
  <c r="N43" i="69"/>
  <c r="N92" i="69" s="1"/>
  <c r="Y41" i="69"/>
  <c r="E14" i="68" s="1"/>
  <c r="N41" i="69"/>
  <c r="N90" i="69" s="1"/>
  <c r="N39" i="69"/>
  <c r="N88" i="69" s="1"/>
  <c r="N37" i="69"/>
  <c r="N86" i="69" s="1"/>
  <c r="N35" i="69"/>
  <c r="N133" i="69" s="1"/>
  <c r="N33" i="69"/>
  <c r="N131" i="69" s="1"/>
  <c r="N31" i="69"/>
  <c r="N129" i="69" s="1"/>
  <c r="N29" i="69"/>
  <c r="N127" i="69" s="1"/>
  <c r="N27" i="69"/>
  <c r="N76" i="69" s="1"/>
  <c r="N25" i="69"/>
  <c r="N74" i="69" s="1"/>
  <c r="N23" i="69"/>
  <c r="N72" i="69" s="1"/>
  <c r="N21" i="69"/>
  <c r="N70" i="69" s="1"/>
  <c r="N19" i="69"/>
  <c r="Y47" i="69" s="1"/>
  <c r="E11" i="68" s="1"/>
  <c r="N17" i="69"/>
  <c r="N115" i="69" s="1"/>
  <c r="N15" i="69"/>
  <c r="N113" i="69" s="1"/>
  <c r="O96" i="68"/>
  <c r="T95" i="68"/>
  <c r="O95" i="68"/>
  <c r="T94" i="68"/>
  <c r="O94" i="68"/>
  <c r="S90" i="68"/>
  <c r="G90" i="68"/>
  <c r="D90" i="68"/>
  <c r="S88" i="68"/>
  <c r="K88" i="68"/>
  <c r="G88" i="68"/>
  <c r="D88" i="68"/>
  <c r="S86" i="68"/>
  <c r="D86" i="68"/>
  <c r="S84" i="68"/>
  <c r="S82" i="68"/>
  <c r="G82" i="68"/>
  <c r="S80" i="68"/>
  <c r="D80" i="68"/>
  <c r="S78" i="68"/>
  <c r="S76" i="68"/>
  <c r="S74" i="68"/>
  <c r="G74" i="68"/>
  <c r="S72" i="68"/>
  <c r="G72" i="68"/>
  <c r="D72" i="68"/>
  <c r="S70" i="68"/>
  <c r="S68" i="68"/>
  <c r="Q63" i="68"/>
  <c r="O63" i="68"/>
  <c r="M63" i="68"/>
  <c r="M62" i="68"/>
  <c r="M61" i="68"/>
  <c r="M59" i="68"/>
  <c r="M57" i="68"/>
  <c r="O56" i="68"/>
  <c r="M56" i="68"/>
  <c r="Q51" i="68"/>
  <c r="O51" i="68"/>
  <c r="M51" i="68"/>
  <c r="K90" i="68"/>
  <c r="F90" i="68"/>
  <c r="F88" i="68"/>
  <c r="K86" i="68"/>
  <c r="G86" i="68"/>
  <c r="F86" i="68"/>
  <c r="K84" i="68"/>
  <c r="G84" i="68"/>
  <c r="F84" i="68"/>
  <c r="D84" i="68"/>
  <c r="K82" i="68"/>
  <c r="F82" i="68"/>
  <c r="D82" i="68"/>
  <c r="K80" i="68"/>
  <c r="G80" i="68"/>
  <c r="F80" i="68"/>
  <c r="K78" i="68"/>
  <c r="G78" i="68"/>
  <c r="F78" i="68"/>
  <c r="D78" i="68"/>
  <c r="K76" i="68"/>
  <c r="G76" i="68"/>
  <c r="F76" i="68"/>
  <c r="D76" i="68"/>
  <c r="K74" i="68"/>
  <c r="F74" i="68"/>
  <c r="D74" i="68"/>
  <c r="K72" i="68"/>
  <c r="F72" i="68"/>
  <c r="K70" i="68"/>
  <c r="G70" i="68"/>
  <c r="F70" i="68"/>
  <c r="D70" i="68"/>
  <c r="K68" i="68"/>
  <c r="G68" i="68"/>
  <c r="F68" i="68"/>
  <c r="D68" i="68"/>
  <c r="Y45" i="67"/>
  <c r="Y43" i="67"/>
  <c r="Y41" i="67"/>
  <c r="Y45" i="66"/>
  <c r="Y43" i="66"/>
  <c r="Y41" i="66"/>
  <c r="Y45" i="59"/>
  <c r="Y43" i="59"/>
  <c r="Y41" i="59"/>
  <c r="Y45" i="58"/>
  <c r="Y43" i="58"/>
  <c r="Y41" i="58"/>
  <c r="Y45" i="62"/>
  <c r="Y43" i="62"/>
  <c r="Y41" i="62"/>
  <c r="Y45" i="61"/>
  <c r="Y43" i="61"/>
  <c r="Y41" i="61"/>
  <c r="Y45" i="60"/>
  <c r="Y43" i="60"/>
  <c r="Y41" i="60"/>
  <c r="Y45" i="64"/>
  <c r="Y43" i="64"/>
  <c r="Y41" i="64"/>
  <c r="Y45" i="57"/>
  <c r="Y43" i="57"/>
  <c r="Y41" i="57"/>
  <c r="Y45" i="63"/>
  <c r="Y43" i="63"/>
  <c r="Y41" i="63"/>
  <c r="Y45" i="65"/>
  <c r="Y43" i="65"/>
  <c r="Y41" i="65"/>
  <c r="Y43" i="1"/>
  <c r="O11" i="1"/>
  <c r="O10" i="1"/>
  <c r="G42" i="3"/>
  <c r="G40" i="3"/>
  <c r="G38" i="3"/>
  <c r="G36" i="3"/>
  <c r="G34" i="3"/>
  <c r="G32" i="3"/>
  <c r="G30" i="3"/>
  <c r="G28" i="3"/>
  <c r="G26" i="3"/>
  <c r="G24" i="3"/>
  <c r="G22" i="3"/>
  <c r="J22" i="3"/>
  <c r="I22" i="3"/>
  <c r="H22" i="3"/>
  <c r="F42" i="3"/>
  <c r="F40" i="3"/>
  <c r="F38" i="3"/>
  <c r="F36" i="3"/>
  <c r="F34" i="3"/>
  <c r="F32" i="3"/>
  <c r="F30" i="3"/>
  <c r="F28" i="3"/>
  <c r="F26" i="3"/>
  <c r="F24" i="3"/>
  <c r="F22" i="3"/>
  <c r="D42" i="3"/>
  <c r="D40" i="3"/>
  <c r="D38" i="3"/>
  <c r="D36" i="3"/>
  <c r="D34" i="3"/>
  <c r="D32" i="3"/>
  <c r="D30" i="3"/>
  <c r="D28" i="3"/>
  <c r="D26" i="3"/>
  <c r="D24" i="3"/>
  <c r="D22" i="3"/>
  <c r="D20" i="3"/>
  <c r="N15" i="67"/>
  <c r="N17" i="67"/>
  <c r="N66" i="67" s="1"/>
  <c r="N19" i="67"/>
  <c r="N21" i="67"/>
  <c r="N70" i="67" s="1"/>
  <c r="N15" i="66"/>
  <c r="N17" i="66"/>
  <c r="N19" i="66"/>
  <c r="Y47" i="66" s="1"/>
  <c r="N21" i="66"/>
  <c r="N15" i="59"/>
  <c r="N17" i="59"/>
  <c r="N19" i="59"/>
  <c r="N21" i="59"/>
  <c r="N23" i="59"/>
  <c r="N15" i="58"/>
  <c r="N17" i="58"/>
  <c r="N19" i="58"/>
  <c r="N21" i="58"/>
  <c r="N23" i="58"/>
  <c r="N15" i="62"/>
  <c r="N17" i="62"/>
  <c r="N19" i="62"/>
  <c r="N21" i="62"/>
  <c r="N15" i="61"/>
  <c r="N17" i="61"/>
  <c r="N19" i="61"/>
  <c r="N21" i="61"/>
  <c r="N15" i="60"/>
  <c r="N17" i="60"/>
  <c r="N19" i="60"/>
  <c r="N21" i="60"/>
  <c r="N15" i="64"/>
  <c r="N17" i="64"/>
  <c r="N15" i="57"/>
  <c r="N17" i="57"/>
  <c r="N15" i="63"/>
  <c r="N17" i="63"/>
  <c r="N15" i="65"/>
  <c r="N17" i="65"/>
  <c r="P144" i="67"/>
  <c r="U143" i="67"/>
  <c r="Q143" i="67"/>
  <c r="O143" i="67"/>
  <c r="M143" i="67"/>
  <c r="L143" i="67"/>
  <c r="I143" i="67"/>
  <c r="D143" i="67"/>
  <c r="P142" i="67"/>
  <c r="U141" i="67"/>
  <c r="Q141" i="67"/>
  <c r="N141" i="67"/>
  <c r="M141" i="67"/>
  <c r="L141" i="67"/>
  <c r="I141" i="67"/>
  <c r="D141" i="67"/>
  <c r="P140" i="67"/>
  <c r="U139" i="67"/>
  <c r="Q139" i="67"/>
  <c r="M139" i="67"/>
  <c r="L139" i="67"/>
  <c r="I139" i="67"/>
  <c r="D139" i="67"/>
  <c r="P138" i="67"/>
  <c r="O138" i="67"/>
  <c r="U137" i="67"/>
  <c r="Q137" i="67"/>
  <c r="M137" i="67"/>
  <c r="L137" i="67"/>
  <c r="I137" i="67"/>
  <c r="D137" i="67"/>
  <c r="P136" i="67"/>
  <c r="N136" i="67"/>
  <c r="U135" i="67"/>
  <c r="Q135" i="67"/>
  <c r="M135" i="67"/>
  <c r="L135" i="67"/>
  <c r="K135" i="67"/>
  <c r="I135" i="67"/>
  <c r="D135" i="67"/>
  <c r="P134" i="67"/>
  <c r="U133" i="67"/>
  <c r="Q133" i="67"/>
  <c r="M133" i="67"/>
  <c r="L133" i="67"/>
  <c r="I133" i="67"/>
  <c r="D133" i="67"/>
  <c r="P132" i="67"/>
  <c r="U131" i="67"/>
  <c r="Q131" i="67"/>
  <c r="M131" i="67"/>
  <c r="L131" i="67"/>
  <c r="I131" i="67"/>
  <c r="D131" i="67"/>
  <c r="P130" i="67"/>
  <c r="U129" i="67"/>
  <c r="Q129" i="67"/>
  <c r="P129" i="67"/>
  <c r="M129" i="67"/>
  <c r="L129" i="67"/>
  <c r="I129" i="67"/>
  <c r="D129" i="67"/>
  <c r="P128" i="67"/>
  <c r="U127" i="67"/>
  <c r="Q127" i="67"/>
  <c r="O127" i="67"/>
  <c r="M127" i="67"/>
  <c r="L127" i="67"/>
  <c r="I127" i="67"/>
  <c r="D127" i="67"/>
  <c r="P126" i="67"/>
  <c r="U125" i="67"/>
  <c r="Q125" i="67"/>
  <c r="N125" i="67"/>
  <c r="M125" i="67"/>
  <c r="L125" i="67"/>
  <c r="I125" i="67"/>
  <c r="D125" i="67"/>
  <c r="P124" i="67"/>
  <c r="U123" i="67"/>
  <c r="Q123" i="67"/>
  <c r="M123" i="67"/>
  <c r="L123" i="67"/>
  <c r="I123" i="67"/>
  <c r="D123" i="67"/>
  <c r="P122" i="67"/>
  <c r="O122" i="67"/>
  <c r="U121" i="67"/>
  <c r="Q121" i="67"/>
  <c r="M121" i="67"/>
  <c r="L121" i="67"/>
  <c r="I121" i="67"/>
  <c r="D121" i="67"/>
  <c r="P120" i="67"/>
  <c r="U119" i="67"/>
  <c r="Q119" i="67"/>
  <c r="M119" i="67"/>
  <c r="L119" i="67"/>
  <c r="I119" i="67"/>
  <c r="D119" i="67"/>
  <c r="P118" i="67"/>
  <c r="U117" i="67"/>
  <c r="Q117" i="67"/>
  <c r="N117" i="67"/>
  <c r="M117" i="67"/>
  <c r="L117" i="67"/>
  <c r="I117" i="67"/>
  <c r="D117" i="67"/>
  <c r="P116" i="67"/>
  <c r="U115" i="67"/>
  <c r="Q115" i="67"/>
  <c r="M115" i="67"/>
  <c r="L115" i="67"/>
  <c r="I115" i="67"/>
  <c r="D115" i="67"/>
  <c r="P114" i="67"/>
  <c r="U113" i="67"/>
  <c r="Q113" i="67"/>
  <c r="P113" i="67"/>
  <c r="N113" i="67"/>
  <c r="M113" i="67"/>
  <c r="L113" i="67"/>
  <c r="I113" i="67"/>
  <c r="D113" i="67"/>
  <c r="H107" i="67"/>
  <c r="S101" i="67"/>
  <c r="P95" i="67"/>
  <c r="O144" i="67" s="1"/>
  <c r="O95" i="67"/>
  <c r="N144" i="67" s="1"/>
  <c r="N95" i="67"/>
  <c r="U94" i="67"/>
  <c r="Q94" i="67"/>
  <c r="P143" i="67" s="1"/>
  <c r="P94" i="67"/>
  <c r="O94" i="67"/>
  <c r="M94" i="67"/>
  <c r="L94" i="67"/>
  <c r="K94" i="67"/>
  <c r="K143" i="67" s="1"/>
  <c r="I94" i="67"/>
  <c r="D94" i="67"/>
  <c r="P93" i="67"/>
  <c r="O142" i="67" s="1"/>
  <c r="O93" i="67"/>
  <c r="N142" i="67" s="1"/>
  <c r="N93" i="67"/>
  <c r="U92" i="67"/>
  <c r="Q92" i="67"/>
  <c r="P141" i="67" s="1"/>
  <c r="P92" i="67"/>
  <c r="O141" i="67" s="1"/>
  <c r="O92" i="67"/>
  <c r="M92" i="67"/>
  <c r="L92" i="67"/>
  <c r="K92" i="67"/>
  <c r="K141" i="67" s="1"/>
  <c r="I92" i="67"/>
  <c r="D92" i="67"/>
  <c r="P91" i="67"/>
  <c r="O140" i="67" s="1"/>
  <c r="O91" i="67"/>
  <c r="N140" i="67" s="1"/>
  <c r="N91" i="67"/>
  <c r="U90" i="67"/>
  <c r="Q90" i="67"/>
  <c r="P139" i="67" s="1"/>
  <c r="P90" i="67"/>
  <c r="O139" i="67" s="1"/>
  <c r="O90" i="67"/>
  <c r="M90" i="67"/>
  <c r="L90" i="67"/>
  <c r="K90" i="67"/>
  <c r="K139" i="67" s="1"/>
  <c r="I90" i="67"/>
  <c r="D90" i="67"/>
  <c r="P89" i="67"/>
  <c r="O89" i="67"/>
  <c r="N138" i="67" s="1"/>
  <c r="N89" i="67"/>
  <c r="U88" i="67"/>
  <c r="Q88" i="67"/>
  <c r="P137" i="67" s="1"/>
  <c r="P88" i="67"/>
  <c r="O137" i="67" s="1"/>
  <c r="O88" i="67"/>
  <c r="M88" i="67"/>
  <c r="L88" i="67"/>
  <c r="K88" i="67"/>
  <c r="K137" i="67" s="1"/>
  <c r="I88" i="67"/>
  <c r="D88" i="67"/>
  <c r="P87" i="67"/>
  <c r="O136" i="67" s="1"/>
  <c r="O87" i="67"/>
  <c r="N87" i="67"/>
  <c r="U86" i="67"/>
  <c r="Q86" i="67"/>
  <c r="P135" i="67" s="1"/>
  <c r="P86" i="67"/>
  <c r="O135" i="67" s="1"/>
  <c r="O86" i="67"/>
  <c r="M86" i="67"/>
  <c r="L86" i="67"/>
  <c r="K86" i="67"/>
  <c r="I86" i="67"/>
  <c r="D86" i="67"/>
  <c r="P85" i="67"/>
  <c r="O134" i="67" s="1"/>
  <c r="O85" i="67"/>
  <c r="N134" i="67" s="1"/>
  <c r="N85" i="67"/>
  <c r="U84" i="67"/>
  <c r="Q84" i="67"/>
  <c r="P133" i="67" s="1"/>
  <c r="P84" i="67"/>
  <c r="O133" i="67" s="1"/>
  <c r="O84" i="67"/>
  <c r="N84" i="67"/>
  <c r="M84" i="67"/>
  <c r="L84" i="67"/>
  <c r="K84" i="67"/>
  <c r="K133" i="67" s="1"/>
  <c r="I84" i="67"/>
  <c r="D84" i="67"/>
  <c r="P83" i="67"/>
  <c r="O132" i="67" s="1"/>
  <c r="O83" i="67"/>
  <c r="N132" i="67" s="1"/>
  <c r="N83" i="67"/>
  <c r="U82" i="67"/>
  <c r="Q82" i="67"/>
  <c r="P131" i="67" s="1"/>
  <c r="P82" i="67"/>
  <c r="O131" i="67" s="1"/>
  <c r="O82" i="67"/>
  <c r="M82" i="67"/>
  <c r="L82" i="67"/>
  <c r="K82" i="67"/>
  <c r="K131" i="67" s="1"/>
  <c r="I82" i="67"/>
  <c r="D82" i="67"/>
  <c r="P81" i="67"/>
  <c r="O130" i="67" s="1"/>
  <c r="O81" i="67"/>
  <c r="N130" i="67" s="1"/>
  <c r="N81" i="67"/>
  <c r="U80" i="67"/>
  <c r="Q80" i="67"/>
  <c r="P80" i="67"/>
  <c r="O129" i="67" s="1"/>
  <c r="O80" i="67"/>
  <c r="M80" i="67"/>
  <c r="L80" i="67"/>
  <c r="K80" i="67"/>
  <c r="K129" i="67" s="1"/>
  <c r="I80" i="67"/>
  <c r="D80" i="67"/>
  <c r="P79" i="67"/>
  <c r="O128" i="67" s="1"/>
  <c r="O79" i="67"/>
  <c r="N128" i="67" s="1"/>
  <c r="N79" i="67"/>
  <c r="U78" i="67"/>
  <c r="Q78" i="67"/>
  <c r="P127" i="67" s="1"/>
  <c r="P78" i="67"/>
  <c r="O78" i="67"/>
  <c r="M78" i="67"/>
  <c r="L78" i="67"/>
  <c r="K78" i="67"/>
  <c r="K127" i="67" s="1"/>
  <c r="I78" i="67"/>
  <c r="D78" i="67"/>
  <c r="P77" i="67"/>
  <c r="O126" i="67" s="1"/>
  <c r="O77" i="67"/>
  <c r="N126" i="67" s="1"/>
  <c r="N77" i="67"/>
  <c r="U76" i="67"/>
  <c r="Q76" i="67"/>
  <c r="P125" i="67" s="1"/>
  <c r="P76" i="67"/>
  <c r="O125" i="67" s="1"/>
  <c r="O76" i="67"/>
  <c r="M76" i="67"/>
  <c r="L76" i="67"/>
  <c r="K76" i="67"/>
  <c r="K125" i="67" s="1"/>
  <c r="I76" i="67"/>
  <c r="D76" i="67"/>
  <c r="P75" i="67"/>
  <c r="O124" i="67" s="1"/>
  <c r="O75" i="67"/>
  <c r="N124" i="67" s="1"/>
  <c r="N75" i="67"/>
  <c r="U74" i="67"/>
  <c r="Q74" i="67"/>
  <c r="P123" i="67" s="1"/>
  <c r="P74" i="67"/>
  <c r="O123" i="67" s="1"/>
  <c r="O74" i="67"/>
  <c r="M74" i="67"/>
  <c r="L74" i="67"/>
  <c r="K74" i="67"/>
  <c r="K123" i="67" s="1"/>
  <c r="I74" i="67"/>
  <c r="D74" i="67"/>
  <c r="P73" i="67"/>
  <c r="O73" i="67"/>
  <c r="N122" i="67" s="1"/>
  <c r="N73" i="67"/>
  <c r="U72" i="67"/>
  <c r="Q72" i="67"/>
  <c r="P121" i="67" s="1"/>
  <c r="P72" i="67"/>
  <c r="O121" i="67" s="1"/>
  <c r="O72" i="67"/>
  <c r="M72" i="67"/>
  <c r="L72" i="67"/>
  <c r="K72" i="67"/>
  <c r="K121" i="67" s="1"/>
  <c r="I72" i="67"/>
  <c r="D72" i="67"/>
  <c r="P71" i="67"/>
  <c r="O120" i="67" s="1"/>
  <c r="O71" i="67"/>
  <c r="N120" i="67" s="1"/>
  <c r="N71" i="67"/>
  <c r="U70" i="67"/>
  <c r="Q70" i="67"/>
  <c r="P119" i="67" s="1"/>
  <c r="P70" i="67"/>
  <c r="O119" i="67" s="1"/>
  <c r="O70" i="67"/>
  <c r="M70" i="67"/>
  <c r="L70" i="67"/>
  <c r="K70" i="67"/>
  <c r="K119" i="67" s="1"/>
  <c r="I70" i="67"/>
  <c r="D70" i="67"/>
  <c r="P69" i="67"/>
  <c r="O118" i="67" s="1"/>
  <c r="O69" i="67"/>
  <c r="N118" i="67" s="1"/>
  <c r="N69" i="67"/>
  <c r="U68" i="67"/>
  <c r="Q68" i="67"/>
  <c r="P117" i="67" s="1"/>
  <c r="P68" i="67"/>
  <c r="O117" i="67" s="1"/>
  <c r="O68" i="67"/>
  <c r="N68" i="67"/>
  <c r="M68" i="67"/>
  <c r="L68" i="67"/>
  <c r="K68" i="67"/>
  <c r="K117" i="67" s="1"/>
  <c r="I68" i="67"/>
  <c r="D68" i="67"/>
  <c r="P67" i="67"/>
  <c r="O116" i="67" s="1"/>
  <c r="O67" i="67"/>
  <c r="N116" i="67" s="1"/>
  <c r="N67" i="67"/>
  <c r="U66" i="67"/>
  <c r="Q66" i="67"/>
  <c r="P115" i="67" s="1"/>
  <c r="P66" i="67"/>
  <c r="O115" i="67" s="1"/>
  <c r="O66" i="67"/>
  <c r="M66" i="67"/>
  <c r="L66" i="67"/>
  <c r="K66" i="67"/>
  <c r="K115" i="67" s="1"/>
  <c r="I66" i="67"/>
  <c r="D66" i="67"/>
  <c r="P65" i="67"/>
  <c r="O114" i="67" s="1"/>
  <c r="O65" i="67"/>
  <c r="N114" i="67" s="1"/>
  <c r="N65" i="67"/>
  <c r="U64" i="67"/>
  <c r="Q64" i="67"/>
  <c r="P64" i="67"/>
  <c r="O113" i="67" s="1"/>
  <c r="O64" i="67"/>
  <c r="N64" i="67"/>
  <c r="M64" i="67"/>
  <c r="L64" i="67"/>
  <c r="K64" i="67"/>
  <c r="K113" i="67" s="1"/>
  <c r="I64" i="67"/>
  <c r="D64" i="67"/>
  <c r="H58" i="67"/>
  <c r="S52" i="67"/>
  <c r="N45" i="67"/>
  <c r="N143" i="67" s="1"/>
  <c r="N43" i="67"/>
  <c r="N92" i="67" s="1"/>
  <c r="N41" i="67"/>
  <c r="N90" i="67" s="1"/>
  <c r="N39" i="67"/>
  <c r="N88" i="67" s="1"/>
  <c r="N37" i="67"/>
  <c r="N86" i="67" s="1"/>
  <c r="N35" i="67"/>
  <c r="N133" i="67" s="1"/>
  <c r="N33" i="67"/>
  <c r="N131" i="67" s="1"/>
  <c r="N31" i="67"/>
  <c r="N129" i="67" s="1"/>
  <c r="N29" i="67"/>
  <c r="N127" i="67" s="1"/>
  <c r="N27" i="67"/>
  <c r="N76" i="67" s="1"/>
  <c r="N25" i="67"/>
  <c r="N74" i="67" s="1"/>
  <c r="N23" i="67"/>
  <c r="N72" i="67" s="1"/>
  <c r="P144" i="66"/>
  <c r="U143" i="66"/>
  <c r="Q143" i="66"/>
  <c r="M143" i="66"/>
  <c r="L143" i="66"/>
  <c r="I143" i="66"/>
  <c r="D143" i="66"/>
  <c r="P142" i="66"/>
  <c r="U141" i="66"/>
  <c r="Q141" i="66"/>
  <c r="M141" i="66"/>
  <c r="L141" i="66"/>
  <c r="I141" i="66"/>
  <c r="D141" i="66"/>
  <c r="P140" i="66"/>
  <c r="O140" i="66"/>
  <c r="U139" i="66"/>
  <c r="Q139" i="66"/>
  <c r="M139" i="66"/>
  <c r="L139" i="66"/>
  <c r="I139" i="66"/>
  <c r="D139" i="66"/>
  <c r="P138" i="66"/>
  <c r="N138" i="66"/>
  <c r="U137" i="66"/>
  <c r="Q137" i="66"/>
  <c r="M137" i="66"/>
  <c r="L137" i="66"/>
  <c r="I137" i="66"/>
  <c r="D137" i="66"/>
  <c r="P136" i="66"/>
  <c r="U135" i="66"/>
  <c r="Q135" i="66"/>
  <c r="M135" i="66"/>
  <c r="L135" i="66"/>
  <c r="I135" i="66"/>
  <c r="D135" i="66"/>
  <c r="P134" i="66"/>
  <c r="U133" i="66"/>
  <c r="Q133" i="66"/>
  <c r="M133" i="66"/>
  <c r="L133" i="66"/>
  <c r="I133" i="66"/>
  <c r="D133" i="66"/>
  <c r="P132" i="66"/>
  <c r="U131" i="66"/>
  <c r="Q131" i="66"/>
  <c r="P131" i="66"/>
  <c r="M131" i="66"/>
  <c r="L131" i="66"/>
  <c r="I131" i="66"/>
  <c r="D131" i="66"/>
  <c r="P130" i="66"/>
  <c r="U129" i="66"/>
  <c r="Q129" i="66"/>
  <c r="O129" i="66"/>
  <c r="M129" i="66"/>
  <c r="L129" i="66"/>
  <c r="I129" i="66"/>
  <c r="D129" i="66"/>
  <c r="P128" i="66"/>
  <c r="U127" i="66"/>
  <c r="Q127" i="66"/>
  <c r="M127" i="66"/>
  <c r="L127" i="66"/>
  <c r="I127" i="66"/>
  <c r="D127" i="66"/>
  <c r="P126" i="66"/>
  <c r="U125" i="66"/>
  <c r="Q125" i="66"/>
  <c r="M125" i="66"/>
  <c r="L125" i="66"/>
  <c r="I125" i="66"/>
  <c r="D125" i="66"/>
  <c r="P124" i="66"/>
  <c r="O124" i="66"/>
  <c r="U123" i="66"/>
  <c r="Q123" i="66"/>
  <c r="M123" i="66"/>
  <c r="L123" i="66"/>
  <c r="I123" i="66"/>
  <c r="D123" i="66"/>
  <c r="P122" i="66"/>
  <c r="N122" i="66"/>
  <c r="U121" i="66"/>
  <c r="Q121" i="66"/>
  <c r="M121" i="66"/>
  <c r="L121" i="66"/>
  <c r="I121" i="66"/>
  <c r="D121" i="66"/>
  <c r="P120" i="66"/>
  <c r="U119" i="66"/>
  <c r="Q119" i="66"/>
  <c r="M119" i="66"/>
  <c r="L119" i="66"/>
  <c r="I119" i="66"/>
  <c r="D119" i="66"/>
  <c r="P118" i="66"/>
  <c r="U117" i="66"/>
  <c r="Q117" i="66"/>
  <c r="N117" i="66"/>
  <c r="M117" i="66"/>
  <c r="L117" i="66"/>
  <c r="I117" i="66"/>
  <c r="D117" i="66"/>
  <c r="P116" i="66"/>
  <c r="U115" i="66"/>
  <c r="Q115" i="66"/>
  <c r="P115" i="66"/>
  <c r="N115" i="66"/>
  <c r="M115" i="66"/>
  <c r="L115" i="66"/>
  <c r="I115" i="66"/>
  <c r="D115" i="66"/>
  <c r="P114" i="66"/>
  <c r="U113" i="66"/>
  <c r="Q113" i="66"/>
  <c r="O113" i="66"/>
  <c r="N113" i="66"/>
  <c r="M113" i="66"/>
  <c r="L113" i="66"/>
  <c r="I113" i="66"/>
  <c r="D113" i="66"/>
  <c r="H107" i="66"/>
  <c r="S101" i="66"/>
  <c r="P95" i="66"/>
  <c r="O144" i="66" s="1"/>
  <c r="O95" i="66"/>
  <c r="N144" i="66" s="1"/>
  <c r="N95" i="66"/>
  <c r="U94" i="66"/>
  <c r="Q94" i="66"/>
  <c r="P143" i="66" s="1"/>
  <c r="P94" i="66"/>
  <c r="O143" i="66" s="1"/>
  <c r="O94" i="66"/>
  <c r="M94" i="66"/>
  <c r="L94" i="66"/>
  <c r="K94" i="66"/>
  <c r="K143" i="66" s="1"/>
  <c r="I94" i="66"/>
  <c r="D94" i="66"/>
  <c r="P93" i="66"/>
  <c r="O142" i="66" s="1"/>
  <c r="O93" i="66"/>
  <c r="N142" i="66" s="1"/>
  <c r="N93" i="66"/>
  <c r="U92" i="66"/>
  <c r="Q92" i="66"/>
  <c r="P141" i="66" s="1"/>
  <c r="P92" i="66"/>
  <c r="O141" i="66" s="1"/>
  <c r="O92" i="66"/>
  <c r="M92" i="66"/>
  <c r="L92" i="66"/>
  <c r="K92" i="66"/>
  <c r="K141" i="66" s="1"/>
  <c r="I92" i="66"/>
  <c r="D92" i="66"/>
  <c r="P91" i="66"/>
  <c r="O91" i="66"/>
  <c r="N140" i="66" s="1"/>
  <c r="N91" i="66"/>
  <c r="U90" i="66"/>
  <c r="Q90" i="66"/>
  <c r="P139" i="66" s="1"/>
  <c r="P90" i="66"/>
  <c r="O139" i="66" s="1"/>
  <c r="O90" i="66"/>
  <c r="M90" i="66"/>
  <c r="L90" i="66"/>
  <c r="K90" i="66"/>
  <c r="K139" i="66" s="1"/>
  <c r="I90" i="66"/>
  <c r="D90" i="66"/>
  <c r="P89" i="66"/>
  <c r="O138" i="66" s="1"/>
  <c r="O89" i="66"/>
  <c r="N89" i="66"/>
  <c r="U88" i="66"/>
  <c r="Q88" i="66"/>
  <c r="P137" i="66" s="1"/>
  <c r="P88" i="66"/>
  <c r="O137" i="66" s="1"/>
  <c r="O88" i="66"/>
  <c r="M88" i="66"/>
  <c r="L88" i="66"/>
  <c r="K88" i="66"/>
  <c r="K137" i="66" s="1"/>
  <c r="I88" i="66"/>
  <c r="D88" i="66"/>
  <c r="P87" i="66"/>
  <c r="O136" i="66" s="1"/>
  <c r="O87" i="66"/>
  <c r="N136" i="66" s="1"/>
  <c r="N87" i="66"/>
  <c r="U86" i="66"/>
  <c r="Q86" i="66"/>
  <c r="P135" i="66" s="1"/>
  <c r="P86" i="66"/>
  <c r="O135" i="66" s="1"/>
  <c r="O86" i="66"/>
  <c r="N86" i="66"/>
  <c r="M86" i="66"/>
  <c r="L86" i="66"/>
  <c r="K86" i="66"/>
  <c r="K135" i="66" s="1"/>
  <c r="I86" i="66"/>
  <c r="D86" i="66"/>
  <c r="P85" i="66"/>
  <c r="O134" i="66" s="1"/>
  <c r="O85" i="66"/>
  <c r="N134" i="66" s="1"/>
  <c r="N85" i="66"/>
  <c r="U84" i="66"/>
  <c r="Q84" i="66"/>
  <c r="P133" i="66" s="1"/>
  <c r="P84" i="66"/>
  <c r="O133" i="66" s="1"/>
  <c r="O84" i="66"/>
  <c r="M84" i="66"/>
  <c r="L84" i="66"/>
  <c r="K84" i="66"/>
  <c r="K133" i="66" s="1"/>
  <c r="I84" i="66"/>
  <c r="D84" i="66"/>
  <c r="P83" i="66"/>
  <c r="O132" i="66" s="1"/>
  <c r="O83" i="66"/>
  <c r="N132" i="66" s="1"/>
  <c r="N83" i="66"/>
  <c r="U82" i="66"/>
  <c r="Q82" i="66"/>
  <c r="P82" i="66"/>
  <c r="O131" i="66" s="1"/>
  <c r="O82" i="66"/>
  <c r="M82" i="66"/>
  <c r="L82" i="66"/>
  <c r="K82" i="66"/>
  <c r="K131" i="66" s="1"/>
  <c r="I82" i="66"/>
  <c r="D82" i="66"/>
  <c r="P81" i="66"/>
  <c r="O130" i="66" s="1"/>
  <c r="O81" i="66"/>
  <c r="N130" i="66" s="1"/>
  <c r="N81" i="66"/>
  <c r="U80" i="66"/>
  <c r="Q80" i="66"/>
  <c r="P129" i="66" s="1"/>
  <c r="P80" i="66"/>
  <c r="O80" i="66"/>
  <c r="M80" i="66"/>
  <c r="L80" i="66"/>
  <c r="K80" i="66"/>
  <c r="K129" i="66" s="1"/>
  <c r="I80" i="66"/>
  <c r="D80" i="66"/>
  <c r="P79" i="66"/>
  <c r="O128" i="66" s="1"/>
  <c r="O79" i="66"/>
  <c r="N128" i="66" s="1"/>
  <c r="N79" i="66"/>
  <c r="U78" i="66"/>
  <c r="Q78" i="66"/>
  <c r="P127" i="66" s="1"/>
  <c r="P78" i="66"/>
  <c r="O127" i="66" s="1"/>
  <c r="O78" i="66"/>
  <c r="M78" i="66"/>
  <c r="L78" i="66"/>
  <c r="K78" i="66"/>
  <c r="K127" i="66" s="1"/>
  <c r="I78" i="66"/>
  <c r="D78" i="66"/>
  <c r="P77" i="66"/>
  <c r="O126" i="66" s="1"/>
  <c r="O77" i="66"/>
  <c r="N126" i="66" s="1"/>
  <c r="N77" i="66"/>
  <c r="U76" i="66"/>
  <c r="Q76" i="66"/>
  <c r="P125" i="66" s="1"/>
  <c r="P76" i="66"/>
  <c r="O125" i="66" s="1"/>
  <c r="O76" i="66"/>
  <c r="M76" i="66"/>
  <c r="L76" i="66"/>
  <c r="K76" i="66"/>
  <c r="K125" i="66" s="1"/>
  <c r="I76" i="66"/>
  <c r="D76" i="66"/>
  <c r="P75" i="66"/>
  <c r="O75" i="66"/>
  <c r="N124" i="66" s="1"/>
  <c r="N75" i="66"/>
  <c r="U74" i="66"/>
  <c r="Q74" i="66"/>
  <c r="P123" i="66" s="1"/>
  <c r="P74" i="66"/>
  <c r="O123" i="66" s="1"/>
  <c r="O74" i="66"/>
  <c r="M74" i="66"/>
  <c r="L74" i="66"/>
  <c r="K74" i="66"/>
  <c r="K123" i="66" s="1"/>
  <c r="I74" i="66"/>
  <c r="D74" i="66"/>
  <c r="P73" i="66"/>
  <c r="O122" i="66" s="1"/>
  <c r="O73" i="66"/>
  <c r="N73" i="66"/>
  <c r="U72" i="66"/>
  <c r="Q72" i="66"/>
  <c r="P121" i="66" s="1"/>
  <c r="P72" i="66"/>
  <c r="O121" i="66" s="1"/>
  <c r="O72" i="66"/>
  <c r="M72" i="66"/>
  <c r="L72" i="66"/>
  <c r="K72" i="66"/>
  <c r="K121" i="66" s="1"/>
  <c r="I72" i="66"/>
  <c r="D72" i="66"/>
  <c r="P71" i="66"/>
  <c r="O120" i="66" s="1"/>
  <c r="O71" i="66"/>
  <c r="N120" i="66" s="1"/>
  <c r="N71" i="66"/>
  <c r="U70" i="66"/>
  <c r="Q70" i="66"/>
  <c r="P119" i="66" s="1"/>
  <c r="P70" i="66"/>
  <c r="O119" i="66" s="1"/>
  <c r="O70" i="66"/>
  <c r="N70" i="66"/>
  <c r="M70" i="66"/>
  <c r="L70" i="66"/>
  <c r="K70" i="66"/>
  <c r="K119" i="66" s="1"/>
  <c r="I70" i="66"/>
  <c r="D70" i="66"/>
  <c r="P69" i="66"/>
  <c r="O118" i="66" s="1"/>
  <c r="O69" i="66"/>
  <c r="N118" i="66" s="1"/>
  <c r="N69" i="66"/>
  <c r="U68" i="66"/>
  <c r="Q68" i="66"/>
  <c r="P117" i="66" s="1"/>
  <c r="P68" i="66"/>
  <c r="O117" i="66" s="1"/>
  <c r="O68" i="66"/>
  <c r="N68" i="66"/>
  <c r="M68" i="66"/>
  <c r="L68" i="66"/>
  <c r="K68" i="66"/>
  <c r="K117" i="66" s="1"/>
  <c r="I68" i="66"/>
  <c r="D68" i="66"/>
  <c r="P67" i="66"/>
  <c r="O116" i="66" s="1"/>
  <c r="O67" i="66"/>
  <c r="N116" i="66" s="1"/>
  <c r="N67" i="66"/>
  <c r="U66" i="66"/>
  <c r="Q66" i="66"/>
  <c r="P66" i="66"/>
  <c r="O115" i="66" s="1"/>
  <c r="O66" i="66"/>
  <c r="N66" i="66"/>
  <c r="M66" i="66"/>
  <c r="L66" i="66"/>
  <c r="K66" i="66"/>
  <c r="K115" i="66" s="1"/>
  <c r="I66" i="66"/>
  <c r="D66" i="66"/>
  <c r="P65" i="66"/>
  <c r="O114" i="66" s="1"/>
  <c r="O65" i="66"/>
  <c r="N114" i="66" s="1"/>
  <c r="N65" i="66"/>
  <c r="U64" i="66"/>
  <c r="Q64" i="66"/>
  <c r="P113" i="66" s="1"/>
  <c r="P64" i="66"/>
  <c r="O64" i="66"/>
  <c r="N64" i="66"/>
  <c r="M64" i="66"/>
  <c r="L64" i="66"/>
  <c r="K64" i="66"/>
  <c r="K113" i="66" s="1"/>
  <c r="I64" i="66"/>
  <c r="D64" i="66"/>
  <c r="H58" i="66"/>
  <c r="N45" i="66"/>
  <c r="N94" i="66" s="1"/>
  <c r="N43" i="66"/>
  <c r="N92" i="66" s="1"/>
  <c r="N41" i="66"/>
  <c r="N90" i="66" s="1"/>
  <c r="N39" i="66"/>
  <c r="N88" i="66" s="1"/>
  <c r="N37" i="66"/>
  <c r="N135" i="66" s="1"/>
  <c r="N35" i="66"/>
  <c r="N133" i="66" s="1"/>
  <c r="N33" i="66"/>
  <c r="N131" i="66" s="1"/>
  <c r="N31" i="66"/>
  <c r="N129" i="66" s="1"/>
  <c r="N29" i="66"/>
  <c r="N78" i="66" s="1"/>
  <c r="N27" i="66"/>
  <c r="N76" i="66" s="1"/>
  <c r="N25" i="66"/>
  <c r="N74" i="66" s="1"/>
  <c r="N23" i="66"/>
  <c r="N72" i="66" s="1"/>
  <c r="M57" i="3"/>
  <c r="O56" i="3"/>
  <c r="M56" i="3"/>
  <c r="Q63" i="3"/>
  <c r="O63" i="3"/>
  <c r="N115" i="67" l="1"/>
  <c r="Y47" i="67"/>
  <c r="M47" i="66"/>
  <c r="K40" i="3" s="1"/>
  <c r="N143" i="66"/>
  <c r="N127" i="66"/>
  <c r="E13" i="3"/>
  <c r="G13" i="3" s="1"/>
  <c r="G61" i="3" s="1"/>
  <c r="Q52" i="66"/>
  <c r="Q52" i="67"/>
  <c r="O52" i="66"/>
  <c r="N68" i="69"/>
  <c r="G13" i="68"/>
  <c r="G61" i="68" s="1"/>
  <c r="O104" i="69"/>
  <c r="N66" i="69"/>
  <c r="N82" i="69"/>
  <c r="O106" i="69"/>
  <c r="N123" i="69"/>
  <c r="N139" i="69"/>
  <c r="N78" i="69"/>
  <c r="N94" i="69"/>
  <c r="N119" i="69"/>
  <c r="N135" i="69"/>
  <c r="N117" i="69"/>
  <c r="M47" i="69"/>
  <c r="K92" i="68"/>
  <c r="K44" i="68"/>
  <c r="O60" i="66"/>
  <c r="O109" i="66" s="1"/>
  <c r="O60" i="67"/>
  <c r="O109" i="67" s="1"/>
  <c r="O59" i="66"/>
  <c r="O108" i="66" s="1"/>
  <c r="O59" i="61"/>
  <c r="O108" i="61" s="1"/>
  <c r="O59" i="65"/>
  <c r="O108" i="65" s="1"/>
  <c r="O59" i="67"/>
  <c r="O108" i="67" s="1"/>
  <c r="O59" i="60"/>
  <c r="O108" i="60" s="1"/>
  <c r="O59" i="62"/>
  <c r="O108" i="62" s="1"/>
  <c r="O55" i="64"/>
  <c r="O55" i="63"/>
  <c r="O55" i="60"/>
  <c r="O55" i="57"/>
  <c r="O55" i="67"/>
  <c r="O106" i="58"/>
  <c r="O57" i="63"/>
  <c r="O106" i="64"/>
  <c r="O106" i="61"/>
  <c r="O57" i="59"/>
  <c r="O106" i="62"/>
  <c r="O57" i="65"/>
  <c r="O106" i="57"/>
  <c r="O104" i="62"/>
  <c r="O104" i="59"/>
  <c r="O104" i="65"/>
  <c r="N82" i="67"/>
  <c r="N123" i="67"/>
  <c r="N139" i="67"/>
  <c r="N80" i="67"/>
  <c r="N121" i="67"/>
  <c r="N137" i="67"/>
  <c r="N78" i="67"/>
  <c r="M96" i="67" s="1"/>
  <c r="N94" i="67"/>
  <c r="N119" i="67"/>
  <c r="N135" i="67"/>
  <c r="M47" i="67"/>
  <c r="K42" i="3" s="1"/>
  <c r="N84" i="66"/>
  <c r="N125" i="66"/>
  <c r="N141" i="66"/>
  <c r="N82" i="66"/>
  <c r="N123" i="66"/>
  <c r="N139" i="66"/>
  <c r="N80" i="66"/>
  <c r="N121" i="66"/>
  <c r="N137" i="66"/>
  <c r="N119" i="66"/>
  <c r="N115" i="65"/>
  <c r="P144" i="65"/>
  <c r="U143" i="65"/>
  <c r="Q143" i="65"/>
  <c r="O143" i="65"/>
  <c r="M143" i="65"/>
  <c r="L143" i="65"/>
  <c r="I143" i="65"/>
  <c r="D143" i="65"/>
  <c r="P142" i="65"/>
  <c r="U141" i="65"/>
  <c r="Q141" i="65"/>
  <c r="M141" i="65"/>
  <c r="L141" i="65"/>
  <c r="I141" i="65"/>
  <c r="D141" i="65"/>
  <c r="P140" i="65"/>
  <c r="U139" i="65"/>
  <c r="Q139" i="65"/>
  <c r="M139" i="65"/>
  <c r="L139" i="65"/>
  <c r="I139" i="65"/>
  <c r="D139" i="65"/>
  <c r="P138" i="65"/>
  <c r="O138" i="65"/>
  <c r="U137" i="65"/>
  <c r="Q137" i="65"/>
  <c r="M137" i="65"/>
  <c r="L137" i="65"/>
  <c r="I137" i="65"/>
  <c r="D137" i="65"/>
  <c r="P136" i="65"/>
  <c r="N136" i="65"/>
  <c r="U135" i="65"/>
  <c r="Q135" i="65"/>
  <c r="M135" i="65"/>
  <c r="L135" i="65"/>
  <c r="I135" i="65"/>
  <c r="D135" i="65"/>
  <c r="P134" i="65"/>
  <c r="U133" i="65"/>
  <c r="Q133" i="65"/>
  <c r="M133" i="65"/>
  <c r="L133" i="65"/>
  <c r="I133" i="65"/>
  <c r="D133" i="65"/>
  <c r="P132" i="65"/>
  <c r="U131" i="65"/>
  <c r="Q131" i="65"/>
  <c r="M131" i="65"/>
  <c r="L131" i="65"/>
  <c r="I131" i="65"/>
  <c r="D131" i="65"/>
  <c r="P130" i="65"/>
  <c r="U129" i="65"/>
  <c r="Q129" i="65"/>
  <c r="P129" i="65"/>
  <c r="M129" i="65"/>
  <c r="L129" i="65"/>
  <c r="I129" i="65"/>
  <c r="D129" i="65"/>
  <c r="P128" i="65"/>
  <c r="U127" i="65"/>
  <c r="Q127" i="65"/>
  <c r="O127" i="65"/>
  <c r="M127" i="65"/>
  <c r="L127" i="65"/>
  <c r="I127" i="65"/>
  <c r="D127" i="65"/>
  <c r="P126" i="65"/>
  <c r="U125" i="65"/>
  <c r="Q125" i="65"/>
  <c r="M125" i="65"/>
  <c r="L125" i="65"/>
  <c r="I125" i="65"/>
  <c r="D125" i="65"/>
  <c r="P124" i="65"/>
  <c r="U123" i="65"/>
  <c r="Q123" i="65"/>
  <c r="M123" i="65"/>
  <c r="L123" i="65"/>
  <c r="I123" i="65"/>
  <c r="D123" i="65"/>
  <c r="P122" i="65"/>
  <c r="O122" i="65"/>
  <c r="U121" i="65"/>
  <c r="Q121" i="65"/>
  <c r="M121" i="65"/>
  <c r="L121" i="65"/>
  <c r="I121" i="65"/>
  <c r="D121" i="65"/>
  <c r="P120" i="65"/>
  <c r="N120" i="65"/>
  <c r="U119" i="65"/>
  <c r="Q119" i="65"/>
  <c r="M119" i="65"/>
  <c r="L119" i="65"/>
  <c r="I119" i="65"/>
  <c r="D119" i="65"/>
  <c r="P118" i="65"/>
  <c r="U117" i="65"/>
  <c r="Q117" i="65"/>
  <c r="M117" i="65"/>
  <c r="L117" i="65"/>
  <c r="I117" i="65"/>
  <c r="D117" i="65"/>
  <c r="P116" i="65"/>
  <c r="U115" i="65"/>
  <c r="Q115" i="65"/>
  <c r="M115" i="65"/>
  <c r="L115" i="65"/>
  <c r="I115" i="65"/>
  <c r="D115" i="65"/>
  <c r="P114" i="65"/>
  <c r="U113" i="65"/>
  <c r="Q113" i="65"/>
  <c r="P113" i="65"/>
  <c r="M113" i="65"/>
  <c r="L113" i="65"/>
  <c r="I113" i="65"/>
  <c r="D113" i="65"/>
  <c r="H107" i="65"/>
  <c r="S101" i="65"/>
  <c r="Q101" i="65"/>
  <c r="O101" i="65"/>
  <c r="P95" i="65"/>
  <c r="O144" i="65" s="1"/>
  <c r="O95" i="65"/>
  <c r="N144" i="65" s="1"/>
  <c r="N95" i="65"/>
  <c r="U94" i="65"/>
  <c r="Q94" i="65"/>
  <c r="P143" i="65" s="1"/>
  <c r="P94" i="65"/>
  <c r="O94" i="65"/>
  <c r="M94" i="65"/>
  <c r="L94" i="65"/>
  <c r="K94" i="65"/>
  <c r="K143" i="65" s="1"/>
  <c r="I94" i="65"/>
  <c r="D94" i="65"/>
  <c r="P93" i="65"/>
  <c r="O142" i="65" s="1"/>
  <c r="O93" i="65"/>
  <c r="N142" i="65" s="1"/>
  <c r="N93" i="65"/>
  <c r="U92" i="65"/>
  <c r="Q92" i="65"/>
  <c r="P141" i="65" s="1"/>
  <c r="P92" i="65"/>
  <c r="O141" i="65" s="1"/>
  <c r="O92" i="65"/>
  <c r="M92" i="65"/>
  <c r="L92" i="65"/>
  <c r="K92" i="65"/>
  <c r="K141" i="65" s="1"/>
  <c r="I92" i="65"/>
  <c r="D92" i="65"/>
  <c r="P91" i="65"/>
  <c r="O140" i="65" s="1"/>
  <c r="O91" i="65"/>
  <c r="N140" i="65" s="1"/>
  <c r="N91" i="65"/>
  <c r="U90" i="65"/>
  <c r="Q90" i="65"/>
  <c r="P139" i="65" s="1"/>
  <c r="P90" i="65"/>
  <c r="O139" i="65" s="1"/>
  <c r="O90" i="65"/>
  <c r="M90" i="65"/>
  <c r="L90" i="65"/>
  <c r="K90" i="65"/>
  <c r="K139" i="65" s="1"/>
  <c r="I90" i="65"/>
  <c r="D90" i="65"/>
  <c r="P89" i="65"/>
  <c r="O89" i="65"/>
  <c r="N138" i="65" s="1"/>
  <c r="N89" i="65"/>
  <c r="U88" i="65"/>
  <c r="Q88" i="65"/>
  <c r="P137" i="65" s="1"/>
  <c r="P88" i="65"/>
  <c r="O137" i="65" s="1"/>
  <c r="O88" i="65"/>
  <c r="M88" i="65"/>
  <c r="L88" i="65"/>
  <c r="K88" i="65"/>
  <c r="K137" i="65" s="1"/>
  <c r="I88" i="65"/>
  <c r="D88" i="65"/>
  <c r="P87" i="65"/>
  <c r="O136" i="65" s="1"/>
  <c r="O87" i="65"/>
  <c r="N87" i="65"/>
  <c r="U86" i="65"/>
  <c r="Q86" i="65"/>
  <c r="P135" i="65" s="1"/>
  <c r="P86" i="65"/>
  <c r="O135" i="65" s="1"/>
  <c r="O86" i="65"/>
  <c r="M86" i="65"/>
  <c r="L86" i="65"/>
  <c r="K86" i="65"/>
  <c r="K135" i="65" s="1"/>
  <c r="I86" i="65"/>
  <c r="D86" i="65"/>
  <c r="P85" i="65"/>
  <c r="O134" i="65" s="1"/>
  <c r="O85" i="65"/>
  <c r="N134" i="65" s="1"/>
  <c r="N85" i="65"/>
  <c r="U84" i="65"/>
  <c r="Q84" i="65"/>
  <c r="P133" i="65" s="1"/>
  <c r="P84" i="65"/>
  <c r="O133" i="65" s="1"/>
  <c r="O84" i="65"/>
  <c r="M84" i="65"/>
  <c r="L84" i="65"/>
  <c r="K84" i="65"/>
  <c r="K133" i="65" s="1"/>
  <c r="I84" i="65"/>
  <c r="D84" i="65"/>
  <c r="P83" i="65"/>
  <c r="O132" i="65" s="1"/>
  <c r="O83" i="65"/>
  <c r="N132" i="65" s="1"/>
  <c r="N83" i="65"/>
  <c r="U82" i="65"/>
  <c r="Q82" i="65"/>
  <c r="P131" i="65" s="1"/>
  <c r="P82" i="65"/>
  <c r="O131" i="65" s="1"/>
  <c r="O82" i="65"/>
  <c r="M82" i="65"/>
  <c r="L82" i="65"/>
  <c r="K82" i="65"/>
  <c r="K131" i="65" s="1"/>
  <c r="I82" i="65"/>
  <c r="D82" i="65"/>
  <c r="P81" i="65"/>
  <c r="O130" i="65" s="1"/>
  <c r="O81" i="65"/>
  <c r="N130" i="65" s="1"/>
  <c r="N81" i="65"/>
  <c r="U80" i="65"/>
  <c r="Q80" i="65"/>
  <c r="P80" i="65"/>
  <c r="O129" i="65" s="1"/>
  <c r="O80" i="65"/>
  <c r="M80" i="65"/>
  <c r="L80" i="65"/>
  <c r="K80" i="65"/>
  <c r="K129" i="65" s="1"/>
  <c r="I80" i="65"/>
  <c r="D80" i="65"/>
  <c r="P79" i="65"/>
  <c r="O128" i="65" s="1"/>
  <c r="O79" i="65"/>
  <c r="N128" i="65" s="1"/>
  <c r="N79" i="65"/>
  <c r="U78" i="65"/>
  <c r="Q78" i="65"/>
  <c r="P127" i="65" s="1"/>
  <c r="P78" i="65"/>
  <c r="O78" i="65"/>
  <c r="M78" i="65"/>
  <c r="L78" i="65"/>
  <c r="K78" i="65"/>
  <c r="K127" i="65" s="1"/>
  <c r="I78" i="65"/>
  <c r="D78" i="65"/>
  <c r="P77" i="65"/>
  <c r="O126" i="65" s="1"/>
  <c r="O77" i="65"/>
  <c r="N126" i="65" s="1"/>
  <c r="N77" i="65"/>
  <c r="U76" i="65"/>
  <c r="Q76" i="65"/>
  <c r="P125" i="65" s="1"/>
  <c r="P76" i="65"/>
  <c r="O125" i="65" s="1"/>
  <c r="O76" i="65"/>
  <c r="M76" i="65"/>
  <c r="L76" i="65"/>
  <c r="K76" i="65"/>
  <c r="K125" i="65" s="1"/>
  <c r="I76" i="65"/>
  <c r="D76" i="65"/>
  <c r="P75" i="65"/>
  <c r="O124" i="65" s="1"/>
  <c r="O75" i="65"/>
  <c r="N124" i="65" s="1"/>
  <c r="N75" i="65"/>
  <c r="U74" i="65"/>
  <c r="Q74" i="65"/>
  <c r="P123" i="65" s="1"/>
  <c r="P74" i="65"/>
  <c r="O123" i="65" s="1"/>
  <c r="O74" i="65"/>
  <c r="M74" i="65"/>
  <c r="L74" i="65"/>
  <c r="K74" i="65"/>
  <c r="K123" i="65" s="1"/>
  <c r="I74" i="65"/>
  <c r="D74" i="65"/>
  <c r="P73" i="65"/>
  <c r="O73" i="65"/>
  <c r="N122" i="65" s="1"/>
  <c r="N73" i="65"/>
  <c r="U72" i="65"/>
  <c r="Q72" i="65"/>
  <c r="P121" i="65" s="1"/>
  <c r="P72" i="65"/>
  <c r="O121" i="65" s="1"/>
  <c r="O72" i="65"/>
  <c r="M72" i="65"/>
  <c r="L72" i="65"/>
  <c r="K72" i="65"/>
  <c r="K121" i="65" s="1"/>
  <c r="I72" i="65"/>
  <c r="D72" i="65"/>
  <c r="P71" i="65"/>
  <c r="O120" i="65" s="1"/>
  <c r="O71" i="65"/>
  <c r="N71" i="65"/>
  <c r="U70" i="65"/>
  <c r="Q70" i="65"/>
  <c r="P119" i="65" s="1"/>
  <c r="P70" i="65"/>
  <c r="O119" i="65" s="1"/>
  <c r="O70" i="65"/>
  <c r="M70" i="65"/>
  <c r="L70" i="65"/>
  <c r="K70" i="65"/>
  <c r="K119" i="65" s="1"/>
  <c r="I70" i="65"/>
  <c r="D70" i="65"/>
  <c r="P69" i="65"/>
  <c r="O118" i="65" s="1"/>
  <c r="O69" i="65"/>
  <c r="N118" i="65" s="1"/>
  <c r="N69" i="65"/>
  <c r="U68" i="65"/>
  <c r="Q68" i="65"/>
  <c r="P117" i="65" s="1"/>
  <c r="P68" i="65"/>
  <c r="O117" i="65" s="1"/>
  <c r="O68" i="65"/>
  <c r="M68" i="65"/>
  <c r="L68" i="65"/>
  <c r="K68" i="65"/>
  <c r="K117" i="65" s="1"/>
  <c r="I68" i="65"/>
  <c r="D68" i="65"/>
  <c r="P67" i="65"/>
  <c r="O116" i="65" s="1"/>
  <c r="O67" i="65"/>
  <c r="N116" i="65" s="1"/>
  <c r="N67" i="65"/>
  <c r="U66" i="65"/>
  <c r="Q66" i="65"/>
  <c r="P115" i="65" s="1"/>
  <c r="P66" i="65"/>
  <c r="O115" i="65" s="1"/>
  <c r="O66" i="65"/>
  <c r="M66" i="65"/>
  <c r="L66" i="65"/>
  <c r="K66" i="65"/>
  <c r="K115" i="65" s="1"/>
  <c r="I66" i="65"/>
  <c r="D66" i="65"/>
  <c r="P65" i="65"/>
  <c r="O114" i="65" s="1"/>
  <c r="O65" i="65"/>
  <c r="N114" i="65" s="1"/>
  <c r="N65" i="65"/>
  <c r="U64" i="65"/>
  <c r="Q64" i="65"/>
  <c r="P64" i="65"/>
  <c r="O113" i="65" s="1"/>
  <c r="O64" i="65"/>
  <c r="M64" i="65"/>
  <c r="L64" i="65"/>
  <c r="K64" i="65"/>
  <c r="K113" i="65" s="1"/>
  <c r="I64" i="65"/>
  <c r="D64" i="65"/>
  <c r="O60" i="65"/>
  <c r="O109" i="65" s="1"/>
  <c r="H58" i="65"/>
  <c r="S52" i="65"/>
  <c r="Q52" i="65"/>
  <c r="O52" i="65"/>
  <c r="N45" i="65"/>
  <c r="N143" i="65" s="1"/>
  <c r="N43" i="65"/>
  <c r="N92" i="65" s="1"/>
  <c r="N41" i="65"/>
  <c r="N90" i="65" s="1"/>
  <c r="N39" i="65"/>
  <c r="N88" i="65" s="1"/>
  <c r="N37" i="65"/>
  <c r="N86" i="65" s="1"/>
  <c r="N35" i="65"/>
  <c r="N133" i="65" s="1"/>
  <c r="N33" i="65"/>
  <c r="N131" i="65" s="1"/>
  <c r="N31" i="65"/>
  <c r="N129" i="65" s="1"/>
  <c r="N29" i="65"/>
  <c r="N127" i="65" s="1"/>
  <c r="N27" i="65"/>
  <c r="N76" i="65" s="1"/>
  <c r="N25" i="65"/>
  <c r="N74" i="65" s="1"/>
  <c r="N23" i="65"/>
  <c r="N72" i="65" s="1"/>
  <c r="N21" i="65"/>
  <c r="N70" i="65" s="1"/>
  <c r="N19" i="65"/>
  <c r="N117" i="65" s="1"/>
  <c r="N113" i="65"/>
  <c r="P144" i="64"/>
  <c r="U143" i="64"/>
  <c r="Q143" i="64"/>
  <c r="O143" i="64"/>
  <c r="M143" i="64"/>
  <c r="L143" i="64"/>
  <c r="I143" i="64"/>
  <c r="D143" i="64"/>
  <c r="P142" i="64"/>
  <c r="U141" i="64"/>
  <c r="Q141" i="64"/>
  <c r="P141" i="64"/>
  <c r="M141" i="64"/>
  <c r="L141" i="64"/>
  <c r="I141" i="64"/>
  <c r="D141" i="64"/>
  <c r="P140" i="64"/>
  <c r="U139" i="64"/>
  <c r="Q139" i="64"/>
  <c r="O139" i="64"/>
  <c r="M139" i="64"/>
  <c r="L139" i="64"/>
  <c r="I139" i="64"/>
  <c r="D139" i="64"/>
  <c r="P138" i="64"/>
  <c r="O138" i="64"/>
  <c r="U137" i="64"/>
  <c r="Q137" i="64"/>
  <c r="M137" i="64"/>
  <c r="L137" i="64"/>
  <c r="I137" i="64"/>
  <c r="D137" i="64"/>
  <c r="P136" i="64"/>
  <c r="N136" i="64"/>
  <c r="U135" i="64"/>
  <c r="Q135" i="64"/>
  <c r="M135" i="64"/>
  <c r="L135" i="64"/>
  <c r="I135" i="64"/>
  <c r="D135" i="64"/>
  <c r="P134" i="64"/>
  <c r="O134" i="64"/>
  <c r="U133" i="64"/>
  <c r="Q133" i="64"/>
  <c r="M133" i="64"/>
  <c r="L133" i="64"/>
  <c r="I133" i="64"/>
  <c r="D133" i="64"/>
  <c r="P132" i="64"/>
  <c r="N132" i="64"/>
  <c r="U131" i="64"/>
  <c r="Q131" i="64"/>
  <c r="M131" i="64"/>
  <c r="L131" i="64"/>
  <c r="I131" i="64"/>
  <c r="D131" i="64"/>
  <c r="P130" i="64"/>
  <c r="U129" i="64"/>
  <c r="Q129" i="64"/>
  <c r="P129" i="64"/>
  <c r="M129" i="64"/>
  <c r="L129" i="64"/>
  <c r="I129" i="64"/>
  <c r="D129" i="64"/>
  <c r="P128" i="64"/>
  <c r="U127" i="64"/>
  <c r="Q127" i="64"/>
  <c r="O127" i="64"/>
  <c r="M127" i="64"/>
  <c r="L127" i="64"/>
  <c r="I127" i="64"/>
  <c r="D127" i="64"/>
  <c r="P126" i="64"/>
  <c r="U125" i="64"/>
  <c r="Q125" i="64"/>
  <c r="P125" i="64"/>
  <c r="M125" i="64"/>
  <c r="L125" i="64"/>
  <c r="I125" i="64"/>
  <c r="D125" i="64"/>
  <c r="P124" i="64"/>
  <c r="U123" i="64"/>
  <c r="Q123" i="64"/>
  <c r="O123" i="64"/>
  <c r="M123" i="64"/>
  <c r="L123" i="64"/>
  <c r="I123" i="64"/>
  <c r="D123" i="64"/>
  <c r="P122" i="64"/>
  <c r="O122" i="64"/>
  <c r="U121" i="64"/>
  <c r="Q121" i="64"/>
  <c r="M121" i="64"/>
  <c r="L121" i="64"/>
  <c r="I121" i="64"/>
  <c r="D121" i="64"/>
  <c r="P120" i="64"/>
  <c r="N120" i="64"/>
  <c r="U119" i="64"/>
  <c r="Q119" i="64"/>
  <c r="M119" i="64"/>
  <c r="L119" i="64"/>
  <c r="I119" i="64"/>
  <c r="D119" i="64"/>
  <c r="P118" i="64"/>
  <c r="O118" i="64"/>
  <c r="U117" i="64"/>
  <c r="Q117" i="64"/>
  <c r="M117" i="64"/>
  <c r="L117" i="64"/>
  <c r="I117" i="64"/>
  <c r="D117" i="64"/>
  <c r="P116" i="64"/>
  <c r="U115" i="64"/>
  <c r="Q115" i="64"/>
  <c r="M115" i="64"/>
  <c r="L115" i="64"/>
  <c r="I115" i="64"/>
  <c r="D115" i="64"/>
  <c r="P114" i="64"/>
  <c r="U113" i="64"/>
  <c r="Q113" i="64"/>
  <c r="P113" i="64"/>
  <c r="M113" i="64"/>
  <c r="L113" i="64"/>
  <c r="I113" i="64"/>
  <c r="D113" i="64"/>
  <c r="H107" i="64"/>
  <c r="S101" i="64"/>
  <c r="Q101" i="64"/>
  <c r="O101" i="64"/>
  <c r="P95" i="64"/>
  <c r="O144" i="64" s="1"/>
  <c r="O95" i="64"/>
  <c r="N144" i="64" s="1"/>
  <c r="N95" i="64"/>
  <c r="U94" i="64"/>
  <c r="Q94" i="64"/>
  <c r="P143" i="64" s="1"/>
  <c r="P94" i="64"/>
  <c r="O94" i="64"/>
  <c r="M94" i="64"/>
  <c r="L94" i="64"/>
  <c r="K94" i="64"/>
  <c r="K143" i="64" s="1"/>
  <c r="I94" i="64"/>
  <c r="D94" i="64"/>
  <c r="P93" i="64"/>
  <c r="O142" i="64" s="1"/>
  <c r="O93" i="64"/>
  <c r="N142" i="64" s="1"/>
  <c r="N93" i="64"/>
  <c r="U92" i="64"/>
  <c r="Q92" i="64"/>
  <c r="P92" i="64"/>
  <c r="O141" i="64" s="1"/>
  <c r="O92" i="64"/>
  <c r="M92" i="64"/>
  <c r="L92" i="64"/>
  <c r="K92" i="64"/>
  <c r="K141" i="64" s="1"/>
  <c r="I92" i="64"/>
  <c r="D92" i="64"/>
  <c r="P91" i="64"/>
  <c r="O140" i="64" s="1"/>
  <c r="O91" i="64"/>
  <c r="N140" i="64" s="1"/>
  <c r="N91" i="64"/>
  <c r="U90" i="64"/>
  <c r="Q90" i="64"/>
  <c r="P139" i="64" s="1"/>
  <c r="P90" i="64"/>
  <c r="O90" i="64"/>
  <c r="M90" i="64"/>
  <c r="L90" i="64"/>
  <c r="K90" i="64"/>
  <c r="K139" i="64" s="1"/>
  <c r="I90" i="64"/>
  <c r="D90" i="64"/>
  <c r="P89" i="64"/>
  <c r="O89" i="64"/>
  <c r="N138" i="64" s="1"/>
  <c r="N89" i="64"/>
  <c r="U88" i="64"/>
  <c r="Q88" i="64"/>
  <c r="P137" i="64" s="1"/>
  <c r="P88" i="64"/>
  <c r="O137" i="64" s="1"/>
  <c r="O88" i="64"/>
  <c r="M88" i="64"/>
  <c r="L88" i="64"/>
  <c r="K88" i="64"/>
  <c r="K137" i="64" s="1"/>
  <c r="I88" i="64"/>
  <c r="D88" i="64"/>
  <c r="P87" i="64"/>
  <c r="O136" i="64" s="1"/>
  <c r="O87" i="64"/>
  <c r="N87" i="64"/>
  <c r="U86" i="64"/>
  <c r="Q86" i="64"/>
  <c r="P135" i="64" s="1"/>
  <c r="P86" i="64"/>
  <c r="O135" i="64" s="1"/>
  <c r="O86" i="64"/>
  <c r="M86" i="64"/>
  <c r="L86" i="64"/>
  <c r="K86" i="64"/>
  <c r="K135" i="64" s="1"/>
  <c r="I86" i="64"/>
  <c r="D86" i="64"/>
  <c r="P85" i="64"/>
  <c r="O85" i="64"/>
  <c r="N134" i="64" s="1"/>
  <c r="N85" i="64"/>
  <c r="U84" i="64"/>
  <c r="Q84" i="64"/>
  <c r="P133" i="64" s="1"/>
  <c r="P84" i="64"/>
  <c r="O133" i="64" s="1"/>
  <c r="O84" i="64"/>
  <c r="M84" i="64"/>
  <c r="L84" i="64"/>
  <c r="K84" i="64"/>
  <c r="K133" i="64" s="1"/>
  <c r="I84" i="64"/>
  <c r="D84" i="64"/>
  <c r="P83" i="64"/>
  <c r="O132" i="64" s="1"/>
  <c r="O83" i="64"/>
  <c r="N83" i="64"/>
  <c r="U82" i="64"/>
  <c r="Q82" i="64"/>
  <c r="P131" i="64" s="1"/>
  <c r="P82" i="64"/>
  <c r="O131" i="64" s="1"/>
  <c r="O82" i="64"/>
  <c r="M82" i="64"/>
  <c r="L82" i="64"/>
  <c r="K82" i="64"/>
  <c r="K131" i="64" s="1"/>
  <c r="I82" i="64"/>
  <c r="D82" i="64"/>
  <c r="P81" i="64"/>
  <c r="O130" i="64" s="1"/>
  <c r="O81" i="64"/>
  <c r="N130" i="64" s="1"/>
  <c r="N81" i="64"/>
  <c r="U80" i="64"/>
  <c r="Q80" i="64"/>
  <c r="P80" i="64"/>
  <c r="O129" i="64" s="1"/>
  <c r="O80" i="64"/>
  <c r="N80" i="64"/>
  <c r="M80" i="64"/>
  <c r="L80" i="64"/>
  <c r="K80" i="64"/>
  <c r="K129" i="64" s="1"/>
  <c r="I80" i="64"/>
  <c r="D80" i="64"/>
  <c r="P79" i="64"/>
  <c r="O128" i="64" s="1"/>
  <c r="O79" i="64"/>
  <c r="N128" i="64" s="1"/>
  <c r="N79" i="64"/>
  <c r="U78" i="64"/>
  <c r="Q78" i="64"/>
  <c r="P127" i="64" s="1"/>
  <c r="P78" i="64"/>
  <c r="O78" i="64"/>
  <c r="M78" i="64"/>
  <c r="L78" i="64"/>
  <c r="K78" i="64"/>
  <c r="K127" i="64" s="1"/>
  <c r="I78" i="64"/>
  <c r="D78" i="64"/>
  <c r="P77" i="64"/>
  <c r="O126" i="64" s="1"/>
  <c r="O77" i="64"/>
  <c r="N126" i="64" s="1"/>
  <c r="N77" i="64"/>
  <c r="U76" i="64"/>
  <c r="Q76" i="64"/>
  <c r="P76" i="64"/>
  <c r="O125" i="64" s="1"/>
  <c r="O76" i="64"/>
  <c r="M76" i="64"/>
  <c r="L76" i="64"/>
  <c r="K76" i="64"/>
  <c r="K125" i="64" s="1"/>
  <c r="I76" i="64"/>
  <c r="D76" i="64"/>
  <c r="P75" i="64"/>
  <c r="O124" i="64" s="1"/>
  <c r="O75" i="64"/>
  <c r="N124" i="64" s="1"/>
  <c r="N75" i="64"/>
  <c r="U74" i="64"/>
  <c r="Q74" i="64"/>
  <c r="P123" i="64" s="1"/>
  <c r="P74" i="64"/>
  <c r="O74" i="64"/>
  <c r="M74" i="64"/>
  <c r="L74" i="64"/>
  <c r="K74" i="64"/>
  <c r="K123" i="64" s="1"/>
  <c r="I74" i="64"/>
  <c r="D74" i="64"/>
  <c r="P73" i="64"/>
  <c r="O73" i="64"/>
  <c r="N122" i="64" s="1"/>
  <c r="N73" i="64"/>
  <c r="U72" i="64"/>
  <c r="Q72" i="64"/>
  <c r="P121" i="64" s="1"/>
  <c r="P72" i="64"/>
  <c r="O121" i="64" s="1"/>
  <c r="O72" i="64"/>
  <c r="M72" i="64"/>
  <c r="L72" i="64"/>
  <c r="K72" i="64"/>
  <c r="K121" i="64" s="1"/>
  <c r="I72" i="64"/>
  <c r="D72" i="64"/>
  <c r="P71" i="64"/>
  <c r="O120" i="64" s="1"/>
  <c r="O71" i="64"/>
  <c r="N71" i="64"/>
  <c r="U70" i="64"/>
  <c r="Q70" i="64"/>
  <c r="P119" i="64" s="1"/>
  <c r="P70" i="64"/>
  <c r="O119" i="64" s="1"/>
  <c r="O70" i="64"/>
  <c r="M70" i="64"/>
  <c r="L70" i="64"/>
  <c r="K70" i="64"/>
  <c r="K119" i="64" s="1"/>
  <c r="I70" i="64"/>
  <c r="D70" i="64"/>
  <c r="P69" i="64"/>
  <c r="O69" i="64"/>
  <c r="N118" i="64" s="1"/>
  <c r="N69" i="64"/>
  <c r="U68" i="64"/>
  <c r="Q68" i="64"/>
  <c r="P117" i="64" s="1"/>
  <c r="P68" i="64"/>
  <c r="O117" i="64" s="1"/>
  <c r="O68" i="64"/>
  <c r="N68" i="64"/>
  <c r="M68" i="64"/>
  <c r="L68" i="64"/>
  <c r="K68" i="64"/>
  <c r="K117" i="64" s="1"/>
  <c r="I68" i="64"/>
  <c r="D68" i="64"/>
  <c r="P67" i="64"/>
  <c r="O116" i="64" s="1"/>
  <c r="O67" i="64"/>
  <c r="N116" i="64" s="1"/>
  <c r="N67" i="64"/>
  <c r="U66" i="64"/>
  <c r="Q66" i="64"/>
  <c r="P115" i="64" s="1"/>
  <c r="P66" i="64"/>
  <c r="O115" i="64" s="1"/>
  <c r="O66" i="64"/>
  <c r="M66" i="64"/>
  <c r="L66" i="64"/>
  <c r="K66" i="64"/>
  <c r="K115" i="64" s="1"/>
  <c r="I66" i="64"/>
  <c r="D66" i="64"/>
  <c r="P65" i="64"/>
  <c r="O114" i="64" s="1"/>
  <c r="O65" i="64"/>
  <c r="N114" i="64" s="1"/>
  <c r="N65" i="64"/>
  <c r="U64" i="64"/>
  <c r="Q64" i="64"/>
  <c r="P64" i="64"/>
  <c r="O113" i="64" s="1"/>
  <c r="O64" i="64"/>
  <c r="N64" i="64"/>
  <c r="M64" i="64"/>
  <c r="L64" i="64"/>
  <c r="K64" i="64"/>
  <c r="K113" i="64" s="1"/>
  <c r="I64" i="64"/>
  <c r="D64" i="64"/>
  <c r="O60" i="64"/>
  <c r="O109" i="64" s="1"/>
  <c r="O59" i="64"/>
  <c r="O108" i="64" s="1"/>
  <c r="H58" i="64"/>
  <c r="O57" i="64"/>
  <c r="S52" i="64"/>
  <c r="Q52" i="64"/>
  <c r="O52" i="64"/>
  <c r="N45" i="64"/>
  <c r="N143" i="64" s="1"/>
  <c r="N43" i="64"/>
  <c r="N92" i="64" s="1"/>
  <c r="N41" i="64"/>
  <c r="N90" i="64" s="1"/>
  <c r="N39" i="64"/>
  <c r="N88" i="64" s="1"/>
  <c r="N37" i="64"/>
  <c r="N86" i="64" s="1"/>
  <c r="N35" i="64"/>
  <c r="N133" i="64" s="1"/>
  <c r="N33" i="64"/>
  <c r="N131" i="64" s="1"/>
  <c r="N31" i="64"/>
  <c r="N129" i="64" s="1"/>
  <c r="N29" i="64"/>
  <c r="N127" i="64" s="1"/>
  <c r="N27" i="64"/>
  <c r="N76" i="64" s="1"/>
  <c r="N25" i="64"/>
  <c r="N74" i="64" s="1"/>
  <c r="N23" i="64"/>
  <c r="N72" i="64" s="1"/>
  <c r="N21" i="64"/>
  <c r="N70" i="64" s="1"/>
  <c r="N19" i="64"/>
  <c r="N115" i="64"/>
  <c r="N113" i="64"/>
  <c r="P144" i="63"/>
  <c r="U143" i="63"/>
  <c r="Q143" i="63"/>
  <c r="O143" i="63"/>
  <c r="M143" i="63"/>
  <c r="L143" i="63"/>
  <c r="I143" i="63"/>
  <c r="D143" i="63"/>
  <c r="P142" i="63"/>
  <c r="O142" i="63"/>
  <c r="U141" i="63"/>
  <c r="Q141" i="63"/>
  <c r="P141" i="63"/>
  <c r="N141" i="63"/>
  <c r="M141" i="63"/>
  <c r="L141" i="63"/>
  <c r="K141" i="63"/>
  <c r="I141" i="63"/>
  <c r="D141" i="63"/>
  <c r="P140" i="63"/>
  <c r="O140" i="63"/>
  <c r="N140" i="63"/>
  <c r="U139" i="63"/>
  <c r="Q139" i="63"/>
  <c r="O139" i="63"/>
  <c r="M139" i="63"/>
  <c r="L139" i="63"/>
  <c r="I139" i="63"/>
  <c r="D139" i="63"/>
  <c r="P138" i="63"/>
  <c r="O138" i="63"/>
  <c r="N138" i="63"/>
  <c r="U137" i="63"/>
  <c r="Q137" i="63"/>
  <c r="M137" i="63"/>
  <c r="L137" i="63"/>
  <c r="I137" i="63"/>
  <c r="D137" i="63"/>
  <c r="P136" i="63"/>
  <c r="N136" i="63"/>
  <c r="U135" i="63"/>
  <c r="Q135" i="63"/>
  <c r="M135" i="63"/>
  <c r="L135" i="63"/>
  <c r="I135" i="63"/>
  <c r="D135" i="63"/>
  <c r="P134" i="63"/>
  <c r="O134" i="63"/>
  <c r="U133" i="63"/>
  <c r="Q133" i="63"/>
  <c r="P133" i="63"/>
  <c r="M133" i="63"/>
  <c r="L133" i="63"/>
  <c r="I133" i="63"/>
  <c r="D133" i="63"/>
  <c r="P132" i="63"/>
  <c r="N132" i="63"/>
  <c r="U131" i="63"/>
  <c r="Q131" i="63"/>
  <c r="P131" i="63"/>
  <c r="O131" i="63"/>
  <c r="M131" i="63"/>
  <c r="L131" i="63"/>
  <c r="I131" i="63"/>
  <c r="D131" i="63"/>
  <c r="P130" i="63"/>
  <c r="U129" i="63"/>
  <c r="Q129" i="63"/>
  <c r="P129" i="63"/>
  <c r="O129" i="63"/>
  <c r="M129" i="63"/>
  <c r="L129" i="63"/>
  <c r="I129" i="63"/>
  <c r="D129" i="63"/>
  <c r="P128" i="63"/>
  <c r="U127" i="63"/>
  <c r="Q127" i="63"/>
  <c r="O127" i="63"/>
  <c r="M127" i="63"/>
  <c r="L127" i="63"/>
  <c r="I127" i="63"/>
  <c r="D127" i="63"/>
  <c r="P126" i="63"/>
  <c r="O126" i="63"/>
  <c r="U125" i="63"/>
  <c r="Q125" i="63"/>
  <c r="P125" i="63"/>
  <c r="M125" i="63"/>
  <c r="L125" i="63"/>
  <c r="I125" i="63"/>
  <c r="D125" i="63"/>
  <c r="P124" i="63"/>
  <c r="O124" i="63"/>
  <c r="N124" i="63"/>
  <c r="U123" i="63"/>
  <c r="Q123" i="63"/>
  <c r="O123" i="63"/>
  <c r="M123" i="63"/>
  <c r="L123" i="63"/>
  <c r="I123" i="63"/>
  <c r="D123" i="63"/>
  <c r="P122" i="63"/>
  <c r="O122" i="63"/>
  <c r="N122" i="63"/>
  <c r="U121" i="63"/>
  <c r="Q121" i="63"/>
  <c r="M121" i="63"/>
  <c r="L121" i="63"/>
  <c r="I121" i="63"/>
  <c r="D121" i="63"/>
  <c r="P120" i="63"/>
  <c r="N120" i="63"/>
  <c r="U119" i="63"/>
  <c r="Q119" i="63"/>
  <c r="M119" i="63"/>
  <c r="L119" i="63"/>
  <c r="I119" i="63"/>
  <c r="D119" i="63"/>
  <c r="P118" i="63"/>
  <c r="O118" i="63"/>
  <c r="U117" i="63"/>
  <c r="Q117" i="63"/>
  <c r="P117" i="63"/>
  <c r="M117" i="63"/>
  <c r="L117" i="63"/>
  <c r="I117" i="63"/>
  <c r="D117" i="63"/>
  <c r="P116" i="63"/>
  <c r="U115" i="63"/>
  <c r="Q115" i="63"/>
  <c r="P115" i="63"/>
  <c r="O115" i="63"/>
  <c r="M115" i="63"/>
  <c r="L115" i="63"/>
  <c r="I115" i="63"/>
  <c r="D115" i="63"/>
  <c r="P114" i="63"/>
  <c r="U113" i="63"/>
  <c r="Q113" i="63"/>
  <c r="P113" i="63"/>
  <c r="O113" i="63"/>
  <c r="M113" i="63"/>
  <c r="L113" i="63"/>
  <c r="I113" i="63"/>
  <c r="D113" i="63"/>
  <c r="H107" i="63"/>
  <c r="S101" i="63"/>
  <c r="Q101" i="63"/>
  <c r="O101" i="63"/>
  <c r="P95" i="63"/>
  <c r="O144" i="63" s="1"/>
  <c r="O95" i="63"/>
  <c r="N144" i="63" s="1"/>
  <c r="N95" i="63"/>
  <c r="U94" i="63"/>
  <c r="Q94" i="63"/>
  <c r="P143" i="63" s="1"/>
  <c r="P94" i="63"/>
  <c r="O94" i="63"/>
  <c r="M94" i="63"/>
  <c r="L94" i="63"/>
  <c r="K94" i="63"/>
  <c r="K143" i="63" s="1"/>
  <c r="I94" i="63"/>
  <c r="D94" i="63"/>
  <c r="P93" i="63"/>
  <c r="O93" i="63"/>
  <c r="N142" i="63" s="1"/>
  <c r="N93" i="63"/>
  <c r="U92" i="63"/>
  <c r="Q92" i="63"/>
  <c r="P92" i="63"/>
  <c r="O141" i="63" s="1"/>
  <c r="O92" i="63"/>
  <c r="M92" i="63"/>
  <c r="L92" i="63"/>
  <c r="K92" i="63"/>
  <c r="I92" i="63"/>
  <c r="D92" i="63"/>
  <c r="P91" i="63"/>
  <c r="O91" i="63"/>
  <c r="N91" i="63"/>
  <c r="U90" i="63"/>
  <c r="Q90" i="63"/>
  <c r="P139" i="63" s="1"/>
  <c r="P90" i="63"/>
  <c r="O90" i="63"/>
  <c r="M90" i="63"/>
  <c r="L90" i="63"/>
  <c r="K90" i="63"/>
  <c r="K139" i="63" s="1"/>
  <c r="I90" i="63"/>
  <c r="D90" i="63"/>
  <c r="P89" i="63"/>
  <c r="O89" i="63"/>
  <c r="N89" i="63"/>
  <c r="U88" i="63"/>
  <c r="Q88" i="63"/>
  <c r="P137" i="63" s="1"/>
  <c r="P88" i="63"/>
  <c r="O137" i="63" s="1"/>
  <c r="O88" i="63"/>
  <c r="M88" i="63"/>
  <c r="L88" i="63"/>
  <c r="K88" i="63"/>
  <c r="K137" i="63" s="1"/>
  <c r="I88" i="63"/>
  <c r="D88" i="63"/>
  <c r="P87" i="63"/>
  <c r="O136" i="63" s="1"/>
  <c r="O87" i="63"/>
  <c r="N87" i="63"/>
  <c r="U86" i="63"/>
  <c r="Q86" i="63"/>
  <c r="P135" i="63" s="1"/>
  <c r="P86" i="63"/>
  <c r="O135" i="63" s="1"/>
  <c r="O86" i="63"/>
  <c r="M86" i="63"/>
  <c r="L86" i="63"/>
  <c r="K86" i="63"/>
  <c r="K135" i="63" s="1"/>
  <c r="I86" i="63"/>
  <c r="D86" i="63"/>
  <c r="P85" i="63"/>
  <c r="O85" i="63"/>
  <c r="N134" i="63" s="1"/>
  <c r="N85" i="63"/>
  <c r="U84" i="63"/>
  <c r="Q84" i="63"/>
  <c r="P84" i="63"/>
  <c r="O133" i="63" s="1"/>
  <c r="O84" i="63"/>
  <c r="N84" i="63"/>
  <c r="M84" i="63"/>
  <c r="L84" i="63"/>
  <c r="K84" i="63"/>
  <c r="K133" i="63" s="1"/>
  <c r="I84" i="63"/>
  <c r="D84" i="63"/>
  <c r="P83" i="63"/>
  <c r="O132" i="63" s="1"/>
  <c r="O83" i="63"/>
  <c r="N83" i="63"/>
  <c r="U82" i="63"/>
  <c r="Q82" i="63"/>
  <c r="P82" i="63"/>
  <c r="O82" i="63"/>
  <c r="M82" i="63"/>
  <c r="L82" i="63"/>
  <c r="K82" i="63"/>
  <c r="K131" i="63" s="1"/>
  <c r="I82" i="63"/>
  <c r="D82" i="63"/>
  <c r="P81" i="63"/>
  <c r="O130" i="63" s="1"/>
  <c r="O81" i="63"/>
  <c r="N130" i="63" s="1"/>
  <c r="N81" i="63"/>
  <c r="U80" i="63"/>
  <c r="Q80" i="63"/>
  <c r="P80" i="63"/>
  <c r="O80" i="63"/>
  <c r="M80" i="63"/>
  <c r="L80" i="63"/>
  <c r="K80" i="63"/>
  <c r="K129" i="63" s="1"/>
  <c r="I80" i="63"/>
  <c r="D80" i="63"/>
  <c r="P79" i="63"/>
  <c r="O128" i="63" s="1"/>
  <c r="O79" i="63"/>
  <c r="N128" i="63" s="1"/>
  <c r="N79" i="63"/>
  <c r="U78" i="63"/>
  <c r="Q78" i="63"/>
  <c r="P127" i="63" s="1"/>
  <c r="P78" i="63"/>
  <c r="O78" i="63"/>
  <c r="M78" i="63"/>
  <c r="L78" i="63"/>
  <c r="K78" i="63"/>
  <c r="K127" i="63" s="1"/>
  <c r="I78" i="63"/>
  <c r="D78" i="63"/>
  <c r="P77" i="63"/>
  <c r="O77" i="63"/>
  <c r="N126" i="63" s="1"/>
  <c r="N77" i="63"/>
  <c r="U76" i="63"/>
  <c r="Q76" i="63"/>
  <c r="P76" i="63"/>
  <c r="O125" i="63" s="1"/>
  <c r="O76" i="63"/>
  <c r="M76" i="63"/>
  <c r="L76" i="63"/>
  <c r="K76" i="63"/>
  <c r="K125" i="63" s="1"/>
  <c r="I76" i="63"/>
  <c r="D76" i="63"/>
  <c r="P75" i="63"/>
  <c r="O75" i="63"/>
  <c r="N75" i="63"/>
  <c r="U74" i="63"/>
  <c r="Q74" i="63"/>
  <c r="P123" i="63" s="1"/>
  <c r="P74" i="63"/>
  <c r="O74" i="63"/>
  <c r="M74" i="63"/>
  <c r="L74" i="63"/>
  <c r="K74" i="63"/>
  <c r="K123" i="63" s="1"/>
  <c r="I74" i="63"/>
  <c r="D74" i="63"/>
  <c r="P73" i="63"/>
  <c r="O73" i="63"/>
  <c r="N73" i="63"/>
  <c r="U72" i="63"/>
  <c r="Q72" i="63"/>
  <c r="P121" i="63" s="1"/>
  <c r="P72" i="63"/>
  <c r="O121" i="63" s="1"/>
  <c r="O72" i="63"/>
  <c r="M72" i="63"/>
  <c r="L72" i="63"/>
  <c r="K72" i="63"/>
  <c r="K121" i="63" s="1"/>
  <c r="I72" i="63"/>
  <c r="D72" i="63"/>
  <c r="P71" i="63"/>
  <c r="O120" i="63" s="1"/>
  <c r="O71" i="63"/>
  <c r="N71" i="63"/>
  <c r="U70" i="63"/>
  <c r="Q70" i="63"/>
  <c r="P119" i="63" s="1"/>
  <c r="P70" i="63"/>
  <c r="O119" i="63" s="1"/>
  <c r="O70" i="63"/>
  <c r="M70" i="63"/>
  <c r="L70" i="63"/>
  <c r="K70" i="63"/>
  <c r="K119" i="63" s="1"/>
  <c r="I70" i="63"/>
  <c r="D70" i="63"/>
  <c r="P69" i="63"/>
  <c r="O69" i="63"/>
  <c r="N118" i="63" s="1"/>
  <c r="N69" i="63"/>
  <c r="U68" i="63"/>
  <c r="Q68" i="63"/>
  <c r="P68" i="63"/>
  <c r="O117" i="63" s="1"/>
  <c r="O68" i="63"/>
  <c r="M68" i="63"/>
  <c r="L68" i="63"/>
  <c r="K68" i="63"/>
  <c r="K117" i="63" s="1"/>
  <c r="I68" i="63"/>
  <c r="D68" i="63"/>
  <c r="P67" i="63"/>
  <c r="O116" i="63" s="1"/>
  <c r="O67" i="63"/>
  <c r="N116" i="63" s="1"/>
  <c r="N67" i="63"/>
  <c r="U66" i="63"/>
  <c r="Q66" i="63"/>
  <c r="P66" i="63"/>
  <c r="O66" i="63"/>
  <c r="M66" i="63"/>
  <c r="L66" i="63"/>
  <c r="K66" i="63"/>
  <c r="K115" i="63" s="1"/>
  <c r="I66" i="63"/>
  <c r="D66" i="63"/>
  <c r="P65" i="63"/>
  <c r="O114" i="63" s="1"/>
  <c r="O65" i="63"/>
  <c r="N114" i="63" s="1"/>
  <c r="N65" i="63"/>
  <c r="U64" i="63"/>
  <c r="Q64" i="63"/>
  <c r="P64" i="63"/>
  <c r="O64" i="63"/>
  <c r="M64" i="63"/>
  <c r="L64" i="63"/>
  <c r="K64" i="63"/>
  <c r="K113" i="63" s="1"/>
  <c r="I64" i="63"/>
  <c r="D64" i="63"/>
  <c r="O60" i="63"/>
  <c r="O109" i="63" s="1"/>
  <c r="O59" i="63"/>
  <c r="O108" i="63" s="1"/>
  <c r="H58" i="63"/>
  <c r="S52" i="63"/>
  <c r="Q52" i="63"/>
  <c r="O52" i="63"/>
  <c r="N45" i="63"/>
  <c r="N143" i="63" s="1"/>
  <c r="N43" i="63"/>
  <c r="N92" i="63" s="1"/>
  <c r="N41" i="63"/>
  <c r="N90" i="63" s="1"/>
  <c r="N39" i="63"/>
  <c r="N88" i="63" s="1"/>
  <c r="N37" i="63"/>
  <c r="N86" i="63" s="1"/>
  <c r="N35" i="63"/>
  <c r="N133" i="63" s="1"/>
  <c r="N33" i="63"/>
  <c r="N131" i="63" s="1"/>
  <c r="N31" i="63"/>
  <c r="N129" i="63" s="1"/>
  <c r="N29" i="63"/>
  <c r="N127" i="63" s="1"/>
  <c r="N27" i="63"/>
  <c r="N76" i="63" s="1"/>
  <c r="N25" i="63"/>
  <c r="N74" i="63" s="1"/>
  <c r="N23" i="63"/>
  <c r="N72" i="63" s="1"/>
  <c r="N21" i="63"/>
  <c r="N70" i="63" s="1"/>
  <c r="N19" i="63"/>
  <c r="N117" i="63" s="1"/>
  <c r="N115" i="63"/>
  <c r="N113" i="63"/>
  <c r="P144" i="62"/>
  <c r="U143" i="62"/>
  <c r="Q143" i="62"/>
  <c r="O143" i="62"/>
  <c r="M143" i="62"/>
  <c r="L143" i="62"/>
  <c r="I143" i="62"/>
  <c r="D143" i="62"/>
  <c r="P142" i="62"/>
  <c r="U141" i="62"/>
  <c r="Q141" i="62"/>
  <c r="M141" i="62"/>
  <c r="L141" i="62"/>
  <c r="I141" i="62"/>
  <c r="D141" i="62"/>
  <c r="P140" i="62"/>
  <c r="U139" i="62"/>
  <c r="Q139" i="62"/>
  <c r="M139" i="62"/>
  <c r="L139" i="62"/>
  <c r="I139" i="62"/>
  <c r="D139" i="62"/>
  <c r="P138" i="62"/>
  <c r="O138" i="62"/>
  <c r="U137" i="62"/>
  <c r="Q137" i="62"/>
  <c r="M137" i="62"/>
  <c r="L137" i="62"/>
  <c r="I137" i="62"/>
  <c r="D137" i="62"/>
  <c r="P136" i="62"/>
  <c r="N136" i="62"/>
  <c r="U135" i="62"/>
  <c r="Q135" i="62"/>
  <c r="M135" i="62"/>
  <c r="L135" i="62"/>
  <c r="K135" i="62"/>
  <c r="I135" i="62"/>
  <c r="D135" i="62"/>
  <c r="P134" i="62"/>
  <c r="U133" i="62"/>
  <c r="Q133" i="62"/>
  <c r="M133" i="62"/>
  <c r="L133" i="62"/>
  <c r="I133" i="62"/>
  <c r="D133" i="62"/>
  <c r="P132" i="62"/>
  <c r="U131" i="62"/>
  <c r="Q131" i="62"/>
  <c r="M131" i="62"/>
  <c r="L131" i="62"/>
  <c r="I131" i="62"/>
  <c r="D131" i="62"/>
  <c r="P130" i="62"/>
  <c r="U129" i="62"/>
  <c r="Q129" i="62"/>
  <c r="P129" i="62"/>
  <c r="M129" i="62"/>
  <c r="L129" i="62"/>
  <c r="I129" i="62"/>
  <c r="D129" i="62"/>
  <c r="P128" i="62"/>
  <c r="U127" i="62"/>
  <c r="Q127" i="62"/>
  <c r="O127" i="62"/>
  <c r="M127" i="62"/>
  <c r="L127" i="62"/>
  <c r="I127" i="62"/>
  <c r="D127" i="62"/>
  <c r="P126" i="62"/>
  <c r="U125" i="62"/>
  <c r="Q125" i="62"/>
  <c r="M125" i="62"/>
  <c r="L125" i="62"/>
  <c r="I125" i="62"/>
  <c r="D125" i="62"/>
  <c r="P124" i="62"/>
  <c r="U123" i="62"/>
  <c r="Q123" i="62"/>
  <c r="M123" i="62"/>
  <c r="L123" i="62"/>
  <c r="I123" i="62"/>
  <c r="D123" i="62"/>
  <c r="P122" i="62"/>
  <c r="O122" i="62"/>
  <c r="U121" i="62"/>
  <c r="Q121" i="62"/>
  <c r="M121" i="62"/>
  <c r="L121" i="62"/>
  <c r="I121" i="62"/>
  <c r="D121" i="62"/>
  <c r="P120" i="62"/>
  <c r="U119" i="62"/>
  <c r="Q119" i="62"/>
  <c r="M119" i="62"/>
  <c r="L119" i="62"/>
  <c r="K119" i="62"/>
  <c r="I119" i="62"/>
  <c r="D119" i="62"/>
  <c r="P118" i="62"/>
  <c r="U117" i="62"/>
  <c r="Q117" i="62"/>
  <c r="M117" i="62"/>
  <c r="L117" i="62"/>
  <c r="I117" i="62"/>
  <c r="D117" i="62"/>
  <c r="P116" i="62"/>
  <c r="U115" i="62"/>
  <c r="Q115" i="62"/>
  <c r="M115" i="62"/>
  <c r="L115" i="62"/>
  <c r="I115" i="62"/>
  <c r="D115" i="62"/>
  <c r="P114" i="62"/>
  <c r="U113" i="62"/>
  <c r="Q113" i="62"/>
  <c r="P113" i="62"/>
  <c r="M113" i="62"/>
  <c r="L113" i="62"/>
  <c r="I113" i="62"/>
  <c r="D113" i="62"/>
  <c r="H107" i="62"/>
  <c r="S101" i="62"/>
  <c r="Q101" i="62"/>
  <c r="O101" i="62"/>
  <c r="P95" i="62"/>
  <c r="O144" i="62" s="1"/>
  <c r="O95" i="62"/>
  <c r="N144" i="62" s="1"/>
  <c r="N95" i="62"/>
  <c r="U94" i="62"/>
  <c r="Q94" i="62"/>
  <c r="P143" i="62" s="1"/>
  <c r="P94" i="62"/>
  <c r="O94" i="62"/>
  <c r="M94" i="62"/>
  <c r="L94" i="62"/>
  <c r="K94" i="62"/>
  <c r="K143" i="62" s="1"/>
  <c r="I94" i="62"/>
  <c r="D94" i="62"/>
  <c r="P93" i="62"/>
  <c r="O142" i="62" s="1"/>
  <c r="O93" i="62"/>
  <c r="N142" i="62" s="1"/>
  <c r="N93" i="62"/>
  <c r="U92" i="62"/>
  <c r="Q92" i="62"/>
  <c r="P141" i="62" s="1"/>
  <c r="P92" i="62"/>
  <c r="O141" i="62" s="1"/>
  <c r="O92" i="62"/>
  <c r="M92" i="62"/>
  <c r="L92" i="62"/>
  <c r="K92" i="62"/>
  <c r="K141" i="62" s="1"/>
  <c r="I92" i="62"/>
  <c r="D92" i="62"/>
  <c r="P91" i="62"/>
  <c r="O140" i="62" s="1"/>
  <c r="O91" i="62"/>
  <c r="N140" i="62" s="1"/>
  <c r="N91" i="62"/>
  <c r="U90" i="62"/>
  <c r="Q90" i="62"/>
  <c r="P139" i="62" s="1"/>
  <c r="P90" i="62"/>
  <c r="O139" i="62" s="1"/>
  <c r="O90" i="62"/>
  <c r="M90" i="62"/>
  <c r="L90" i="62"/>
  <c r="K90" i="62"/>
  <c r="K139" i="62" s="1"/>
  <c r="I90" i="62"/>
  <c r="D90" i="62"/>
  <c r="P89" i="62"/>
  <c r="O89" i="62"/>
  <c r="N138" i="62" s="1"/>
  <c r="N89" i="62"/>
  <c r="U88" i="62"/>
  <c r="Q88" i="62"/>
  <c r="P137" i="62" s="1"/>
  <c r="P88" i="62"/>
  <c r="O137" i="62" s="1"/>
  <c r="O88" i="62"/>
  <c r="M88" i="62"/>
  <c r="L88" i="62"/>
  <c r="K88" i="62"/>
  <c r="K137" i="62" s="1"/>
  <c r="I88" i="62"/>
  <c r="D88" i="62"/>
  <c r="P87" i="62"/>
  <c r="O136" i="62" s="1"/>
  <c r="O87" i="62"/>
  <c r="N87" i="62"/>
  <c r="U86" i="62"/>
  <c r="Q86" i="62"/>
  <c r="P135" i="62" s="1"/>
  <c r="P86" i="62"/>
  <c r="O135" i="62" s="1"/>
  <c r="O86" i="62"/>
  <c r="M86" i="62"/>
  <c r="L86" i="62"/>
  <c r="K86" i="62"/>
  <c r="I86" i="62"/>
  <c r="D86" i="62"/>
  <c r="P85" i="62"/>
  <c r="O134" i="62" s="1"/>
  <c r="O85" i="62"/>
  <c r="N134" i="62" s="1"/>
  <c r="N85" i="62"/>
  <c r="U84" i="62"/>
  <c r="Q84" i="62"/>
  <c r="P133" i="62" s="1"/>
  <c r="P84" i="62"/>
  <c r="O133" i="62" s="1"/>
  <c r="O84" i="62"/>
  <c r="M84" i="62"/>
  <c r="L84" i="62"/>
  <c r="K84" i="62"/>
  <c r="K133" i="62" s="1"/>
  <c r="I84" i="62"/>
  <c r="D84" i="62"/>
  <c r="P83" i="62"/>
  <c r="O132" i="62" s="1"/>
  <c r="O83" i="62"/>
  <c r="N132" i="62" s="1"/>
  <c r="N83" i="62"/>
  <c r="U82" i="62"/>
  <c r="Q82" i="62"/>
  <c r="P131" i="62" s="1"/>
  <c r="P82" i="62"/>
  <c r="O131" i="62" s="1"/>
  <c r="O82" i="62"/>
  <c r="M82" i="62"/>
  <c r="L82" i="62"/>
  <c r="K82" i="62"/>
  <c r="K131" i="62" s="1"/>
  <c r="I82" i="62"/>
  <c r="D82" i="62"/>
  <c r="P81" i="62"/>
  <c r="O130" i="62" s="1"/>
  <c r="O81" i="62"/>
  <c r="N130" i="62" s="1"/>
  <c r="N81" i="62"/>
  <c r="U80" i="62"/>
  <c r="Q80" i="62"/>
  <c r="P80" i="62"/>
  <c r="O129" i="62" s="1"/>
  <c r="O80" i="62"/>
  <c r="M80" i="62"/>
  <c r="L80" i="62"/>
  <c r="K80" i="62"/>
  <c r="K129" i="62" s="1"/>
  <c r="I80" i="62"/>
  <c r="D80" i="62"/>
  <c r="P79" i="62"/>
  <c r="O128" i="62" s="1"/>
  <c r="O79" i="62"/>
  <c r="N128" i="62" s="1"/>
  <c r="N79" i="62"/>
  <c r="U78" i="62"/>
  <c r="Q78" i="62"/>
  <c r="P127" i="62" s="1"/>
  <c r="P78" i="62"/>
  <c r="O78" i="62"/>
  <c r="N78" i="62"/>
  <c r="M78" i="62"/>
  <c r="L78" i="62"/>
  <c r="K78" i="62"/>
  <c r="K127" i="62" s="1"/>
  <c r="I78" i="62"/>
  <c r="D78" i="62"/>
  <c r="P77" i="62"/>
  <c r="O126" i="62" s="1"/>
  <c r="O77" i="62"/>
  <c r="N126" i="62" s="1"/>
  <c r="N77" i="62"/>
  <c r="U76" i="62"/>
  <c r="Q76" i="62"/>
  <c r="P125" i="62" s="1"/>
  <c r="P76" i="62"/>
  <c r="O125" i="62" s="1"/>
  <c r="O76" i="62"/>
  <c r="M76" i="62"/>
  <c r="L76" i="62"/>
  <c r="K76" i="62"/>
  <c r="K125" i="62" s="1"/>
  <c r="I76" i="62"/>
  <c r="D76" i="62"/>
  <c r="P75" i="62"/>
  <c r="O124" i="62" s="1"/>
  <c r="O75" i="62"/>
  <c r="N124" i="62" s="1"/>
  <c r="N75" i="62"/>
  <c r="U74" i="62"/>
  <c r="Q74" i="62"/>
  <c r="P123" i="62" s="1"/>
  <c r="P74" i="62"/>
  <c r="O123" i="62" s="1"/>
  <c r="O74" i="62"/>
  <c r="M74" i="62"/>
  <c r="L74" i="62"/>
  <c r="K74" i="62"/>
  <c r="K123" i="62" s="1"/>
  <c r="I74" i="62"/>
  <c r="D74" i="62"/>
  <c r="P73" i="62"/>
  <c r="O73" i="62"/>
  <c r="N122" i="62" s="1"/>
  <c r="N73" i="62"/>
  <c r="U72" i="62"/>
  <c r="Q72" i="62"/>
  <c r="P121" i="62" s="1"/>
  <c r="P72" i="62"/>
  <c r="O121" i="62" s="1"/>
  <c r="O72" i="62"/>
  <c r="N72" i="62"/>
  <c r="M72" i="62"/>
  <c r="L72" i="62"/>
  <c r="K72" i="62"/>
  <c r="K121" i="62" s="1"/>
  <c r="I72" i="62"/>
  <c r="D72" i="62"/>
  <c r="P71" i="62"/>
  <c r="O120" i="62" s="1"/>
  <c r="O71" i="62"/>
  <c r="N120" i="62" s="1"/>
  <c r="N71" i="62"/>
  <c r="U70" i="62"/>
  <c r="Q70" i="62"/>
  <c r="P119" i="62" s="1"/>
  <c r="P70" i="62"/>
  <c r="O119" i="62" s="1"/>
  <c r="O70" i="62"/>
  <c r="M70" i="62"/>
  <c r="L70" i="62"/>
  <c r="K70" i="62"/>
  <c r="I70" i="62"/>
  <c r="D70" i="62"/>
  <c r="P69" i="62"/>
  <c r="O118" i="62" s="1"/>
  <c r="O69" i="62"/>
  <c r="N118" i="62" s="1"/>
  <c r="N69" i="62"/>
  <c r="U68" i="62"/>
  <c r="Q68" i="62"/>
  <c r="P117" i="62" s="1"/>
  <c r="P68" i="62"/>
  <c r="O117" i="62" s="1"/>
  <c r="O68" i="62"/>
  <c r="N68" i="62"/>
  <c r="M68" i="62"/>
  <c r="L68" i="62"/>
  <c r="K68" i="62"/>
  <c r="K117" i="62" s="1"/>
  <c r="I68" i="62"/>
  <c r="D68" i="62"/>
  <c r="P67" i="62"/>
  <c r="O116" i="62" s="1"/>
  <c r="O67" i="62"/>
  <c r="N116" i="62" s="1"/>
  <c r="N67" i="62"/>
  <c r="U66" i="62"/>
  <c r="Q66" i="62"/>
  <c r="P115" i="62" s="1"/>
  <c r="P66" i="62"/>
  <c r="O115" i="62" s="1"/>
  <c r="O66" i="62"/>
  <c r="M66" i="62"/>
  <c r="L66" i="62"/>
  <c r="K66" i="62"/>
  <c r="K115" i="62" s="1"/>
  <c r="I66" i="62"/>
  <c r="D66" i="62"/>
  <c r="P65" i="62"/>
  <c r="O114" i="62" s="1"/>
  <c r="O65" i="62"/>
  <c r="N114" i="62" s="1"/>
  <c r="N65" i="62"/>
  <c r="U64" i="62"/>
  <c r="Q64" i="62"/>
  <c r="P64" i="62"/>
  <c r="O113" i="62" s="1"/>
  <c r="O64" i="62"/>
  <c r="M64" i="62"/>
  <c r="L64" i="62"/>
  <c r="K64" i="62"/>
  <c r="K113" i="62" s="1"/>
  <c r="I64" i="62"/>
  <c r="D64" i="62"/>
  <c r="O60" i="62"/>
  <c r="O109" i="62" s="1"/>
  <c r="H58" i="62"/>
  <c r="S52" i="62"/>
  <c r="Q52" i="62"/>
  <c r="O52" i="62"/>
  <c r="N45" i="62"/>
  <c r="N143" i="62" s="1"/>
  <c r="N43" i="62"/>
  <c r="N92" i="62" s="1"/>
  <c r="N41" i="62"/>
  <c r="N90" i="62" s="1"/>
  <c r="N39" i="62"/>
  <c r="N88" i="62" s="1"/>
  <c r="N37" i="62"/>
  <c r="N86" i="62" s="1"/>
  <c r="N35" i="62"/>
  <c r="N133" i="62" s="1"/>
  <c r="N33" i="62"/>
  <c r="N131" i="62" s="1"/>
  <c r="N31" i="62"/>
  <c r="N129" i="62" s="1"/>
  <c r="N29" i="62"/>
  <c r="N127" i="62" s="1"/>
  <c r="N27" i="62"/>
  <c r="N76" i="62" s="1"/>
  <c r="N25" i="62"/>
  <c r="N123" i="62" s="1"/>
  <c r="N23" i="62"/>
  <c r="N121" i="62" s="1"/>
  <c r="N70" i="62"/>
  <c r="N117" i="62"/>
  <c r="N115" i="62"/>
  <c r="P144" i="61"/>
  <c r="U143" i="61"/>
  <c r="Q143" i="61"/>
  <c r="O143" i="61"/>
  <c r="M143" i="61"/>
  <c r="L143" i="61"/>
  <c r="I143" i="61"/>
  <c r="D143" i="61"/>
  <c r="P142" i="61"/>
  <c r="O142" i="61"/>
  <c r="U141" i="61"/>
  <c r="Q141" i="61"/>
  <c r="P141" i="61"/>
  <c r="N141" i="61"/>
  <c r="M141" i="61"/>
  <c r="L141" i="61"/>
  <c r="I141" i="61"/>
  <c r="D141" i="61"/>
  <c r="P140" i="61"/>
  <c r="O140" i="61"/>
  <c r="N140" i="61"/>
  <c r="U139" i="61"/>
  <c r="Q139" i="61"/>
  <c r="O139" i="61"/>
  <c r="M139" i="61"/>
  <c r="L139" i="61"/>
  <c r="I139" i="61"/>
  <c r="D139" i="61"/>
  <c r="P138" i="61"/>
  <c r="O138" i="61"/>
  <c r="N138" i="61"/>
  <c r="U137" i="61"/>
  <c r="Q137" i="61"/>
  <c r="M137" i="61"/>
  <c r="L137" i="61"/>
  <c r="K137" i="61"/>
  <c r="I137" i="61"/>
  <c r="D137" i="61"/>
  <c r="P136" i="61"/>
  <c r="N136" i="61"/>
  <c r="U135" i="61"/>
  <c r="Q135" i="61"/>
  <c r="M135" i="61"/>
  <c r="L135" i="61"/>
  <c r="I135" i="61"/>
  <c r="D135" i="61"/>
  <c r="P134" i="61"/>
  <c r="O134" i="61"/>
  <c r="U133" i="61"/>
  <c r="Q133" i="61"/>
  <c r="P133" i="61"/>
  <c r="M133" i="61"/>
  <c r="L133" i="61"/>
  <c r="I133" i="61"/>
  <c r="D133" i="61"/>
  <c r="P132" i="61"/>
  <c r="N132" i="61"/>
  <c r="U131" i="61"/>
  <c r="Q131" i="61"/>
  <c r="P131" i="61"/>
  <c r="O131" i="61"/>
  <c r="M131" i="61"/>
  <c r="L131" i="61"/>
  <c r="I131" i="61"/>
  <c r="D131" i="61"/>
  <c r="P130" i="61"/>
  <c r="U129" i="61"/>
  <c r="Q129" i="61"/>
  <c r="P129" i="61"/>
  <c r="O129" i="61"/>
  <c r="M129" i="61"/>
  <c r="L129" i="61"/>
  <c r="I129" i="61"/>
  <c r="D129" i="61"/>
  <c r="P128" i="61"/>
  <c r="U127" i="61"/>
  <c r="Q127" i="61"/>
  <c r="O127" i="61"/>
  <c r="M127" i="61"/>
  <c r="L127" i="61"/>
  <c r="I127" i="61"/>
  <c r="D127" i="61"/>
  <c r="P126" i="61"/>
  <c r="O126" i="61"/>
  <c r="U125" i="61"/>
  <c r="Q125" i="61"/>
  <c r="P125" i="61"/>
  <c r="M125" i="61"/>
  <c r="L125" i="61"/>
  <c r="K125" i="61"/>
  <c r="I125" i="61"/>
  <c r="D125" i="61"/>
  <c r="P124" i="61"/>
  <c r="O124" i="61"/>
  <c r="N124" i="61"/>
  <c r="U123" i="61"/>
  <c r="Q123" i="61"/>
  <c r="O123" i="61"/>
  <c r="M123" i="61"/>
  <c r="L123" i="61"/>
  <c r="I123" i="61"/>
  <c r="D123" i="61"/>
  <c r="P122" i="61"/>
  <c r="O122" i="61"/>
  <c r="N122" i="61"/>
  <c r="U121" i="61"/>
  <c r="Q121" i="61"/>
  <c r="N121" i="61"/>
  <c r="M121" i="61"/>
  <c r="L121" i="61"/>
  <c r="I121" i="61"/>
  <c r="D121" i="61"/>
  <c r="P120" i="61"/>
  <c r="U119" i="61"/>
  <c r="Q119" i="61"/>
  <c r="M119" i="61"/>
  <c r="L119" i="61"/>
  <c r="I119" i="61"/>
  <c r="D119" i="61"/>
  <c r="P118" i="61"/>
  <c r="O118" i="61"/>
  <c r="U117" i="61"/>
  <c r="Q117" i="61"/>
  <c r="P117" i="61"/>
  <c r="M117" i="61"/>
  <c r="L117" i="61"/>
  <c r="I117" i="61"/>
  <c r="D117" i="61"/>
  <c r="P116" i="61"/>
  <c r="U115" i="61"/>
  <c r="Q115" i="61"/>
  <c r="P115" i="61"/>
  <c r="O115" i="61"/>
  <c r="M115" i="61"/>
  <c r="L115" i="61"/>
  <c r="I115" i="61"/>
  <c r="D115" i="61"/>
  <c r="P114" i="61"/>
  <c r="U113" i="61"/>
  <c r="Q113" i="61"/>
  <c r="P113" i="61"/>
  <c r="O113" i="61"/>
  <c r="M113" i="61"/>
  <c r="L113" i="61"/>
  <c r="I113" i="61"/>
  <c r="D113" i="61"/>
  <c r="H107" i="61"/>
  <c r="O104" i="61"/>
  <c r="S101" i="61"/>
  <c r="Q101" i="61"/>
  <c r="O101" i="61"/>
  <c r="P95" i="61"/>
  <c r="O144" i="61" s="1"/>
  <c r="O95" i="61"/>
  <c r="N144" i="61" s="1"/>
  <c r="N95" i="61"/>
  <c r="U94" i="61"/>
  <c r="Q94" i="61"/>
  <c r="P143" i="61" s="1"/>
  <c r="P94" i="61"/>
  <c r="O94" i="61"/>
  <c r="M94" i="61"/>
  <c r="L94" i="61"/>
  <c r="K94" i="61"/>
  <c r="K143" i="61" s="1"/>
  <c r="I94" i="61"/>
  <c r="D94" i="61"/>
  <c r="P93" i="61"/>
  <c r="O93" i="61"/>
  <c r="N142" i="61" s="1"/>
  <c r="N93" i="61"/>
  <c r="U92" i="61"/>
  <c r="Q92" i="61"/>
  <c r="P92" i="61"/>
  <c r="O141" i="61" s="1"/>
  <c r="O92" i="61"/>
  <c r="M92" i="61"/>
  <c r="L92" i="61"/>
  <c r="K92" i="61"/>
  <c r="K141" i="61" s="1"/>
  <c r="I92" i="61"/>
  <c r="D92" i="61"/>
  <c r="P91" i="61"/>
  <c r="O91" i="61"/>
  <c r="N91" i="61"/>
  <c r="U90" i="61"/>
  <c r="Q90" i="61"/>
  <c r="P139" i="61" s="1"/>
  <c r="P90" i="61"/>
  <c r="O90" i="61"/>
  <c r="M90" i="61"/>
  <c r="L90" i="61"/>
  <c r="K90" i="61"/>
  <c r="K139" i="61" s="1"/>
  <c r="I90" i="61"/>
  <c r="D90" i="61"/>
  <c r="P89" i="61"/>
  <c r="O89" i="61"/>
  <c r="N89" i="61"/>
  <c r="U88" i="61"/>
  <c r="Q88" i="61"/>
  <c r="P137" i="61" s="1"/>
  <c r="P88" i="61"/>
  <c r="O137" i="61" s="1"/>
  <c r="O88" i="61"/>
  <c r="M88" i="61"/>
  <c r="L88" i="61"/>
  <c r="K88" i="61"/>
  <c r="I88" i="61"/>
  <c r="D88" i="61"/>
  <c r="P87" i="61"/>
  <c r="O136" i="61" s="1"/>
  <c r="O87" i="61"/>
  <c r="N87" i="61"/>
  <c r="U86" i="61"/>
  <c r="Q86" i="61"/>
  <c r="P135" i="61" s="1"/>
  <c r="P86" i="61"/>
  <c r="O135" i="61" s="1"/>
  <c r="O86" i="61"/>
  <c r="M86" i="61"/>
  <c r="L86" i="61"/>
  <c r="K86" i="61"/>
  <c r="K135" i="61" s="1"/>
  <c r="I86" i="61"/>
  <c r="D86" i="61"/>
  <c r="P85" i="61"/>
  <c r="O85" i="61"/>
  <c r="N134" i="61" s="1"/>
  <c r="N85" i="61"/>
  <c r="U84" i="61"/>
  <c r="Q84" i="61"/>
  <c r="P84" i="61"/>
  <c r="O133" i="61" s="1"/>
  <c r="O84" i="61"/>
  <c r="M84" i="61"/>
  <c r="L84" i="61"/>
  <c r="K84" i="61"/>
  <c r="K133" i="61" s="1"/>
  <c r="I84" i="61"/>
  <c r="D84" i="61"/>
  <c r="P83" i="61"/>
  <c r="O132" i="61" s="1"/>
  <c r="O83" i="61"/>
  <c r="N83" i="61"/>
  <c r="U82" i="61"/>
  <c r="Q82" i="61"/>
  <c r="P82" i="61"/>
  <c r="O82" i="61"/>
  <c r="M82" i="61"/>
  <c r="L82" i="61"/>
  <c r="K82" i="61"/>
  <c r="K131" i="61" s="1"/>
  <c r="I82" i="61"/>
  <c r="D82" i="61"/>
  <c r="P81" i="61"/>
  <c r="O130" i="61" s="1"/>
  <c r="O81" i="61"/>
  <c r="N130" i="61" s="1"/>
  <c r="N81" i="61"/>
  <c r="U80" i="61"/>
  <c r="Q80" i="61"/>
  <c r="P80" i="61"/>
  <c r="O80" i="61"/>
  <c r="M80" i="61"/>
  <c r="L80" i="61"/>
  <c r="K80" i="61"/>
  <c r="K129" i="61" s="1"/>
  <c r="I80" i="61"/>
  <c r="D80" i="61"/>
  <c r="P79" i="61"/>
  <c r="O128" i="61" s="1"/>
  <c r="O79" i="61"/>
  <c r="N128" i="61" s="1"/>
  <c r="N79" i="61"/>
  <c r="U78" i="61"/>
  <c r="Q78" i="61"/>
  <c r="P127" i="61" s="1"/>
  <c r="P78" i="61"/>
  <c r="O78" i="61"/>
  <c r="M78" i="61"/>
  <c r="L78" i="61"/>
  <c r="K78" i="61"/>
  <c r="K127" i="61" s="1"/>
  <c r="I78" i="61"/>
  <c r="D78" i="61"/>
  <c r="P77" i="61"/>
  <c r="O77" i="61"/>
  <c r="N126" i="61" s="1"/>
  <c r="N77" i="61"/>
  <c r="U76" i="61"/>
  <c r="Q76" i="61"/>
  <c r="P76" i="61"/>
  <c r="O125" i="61" s="1"/>
  <c r="O76" i="61"/>
  <c r="M76" i="61"/>
  <c r="L76" i="61"/>
  <c r="K76" i="61"/>
  <c r="I76" i="61"/>
  <c r="D76" i="61"/>
  <c r="P75" i="61"/>
  <c r="O75" i="61"/>
  <c r="N75" i="61"/>
  <c r="U74" i="61"/>
  <c r="Q74" i="61"/>
  <c r="P123" i="61" s="1"/>
  <c r="P74" i="61"/>
  <c r="O74" i="61"/>
  <c r="M74" i="61"/>
  <c r="L74" i="61"/>
  <c r="K74" i="61"/>
  <c r="K123" i="61" s="1"/>
  <c r="I74" i="61"/>
  <c r="D74" i="61"/>
  <c r="P73" i="61"/>
  <c r="O73" i="61"/>
  <c r="N73" i="61"/>
  <c r="U72" i="61"/>
  <c r="Q72" i="61"/>
  <c r="P121" i="61" s="1"/>
  <c r="P72" i="61"/>
  <c r="O121" i="61" s="1"/>
  <c r="O72" i="61"/>
  <c r="M72" i="61"/>
  <c r="L72" i="61"/>
  <c r="K72" i="61"/>
  <c r="K121" i="61" s="1"/>
  <c r="I72" i="61"/>
  <c r="D72" i="61"/>
  <c r="P71" i="61"/>
  <c r="O120" i="61" s="1"/>
  <c r="O71" i="61"/>
  <c r="N120" i="61" s="1"/>
  <c r="N71" i="61"/>
  <c r="U70" i="61"/>
  <c r="Q70" i="61"/>
  <c r="P119" i="61" s="1"/>
  <c r="P70" i="61"/>
  <c r="O119" i="61" s="1"/>
  <c r="O70" i="61"/>
  <c r="M70" i="61"/>
  <c r="L70" i="61"/>
  <c r="K70" i="61"/>
  <c r="K119" i="61" s="1"/>
  <c r="I70" i="61"/>
  <c r="D70" i="61"/>
  <c r="P69" i="61"/>
  <c r="O69" i="61"/>
  <c r="N118" i="61" s="1"/>
  <c r="N69" i="61"/>
  <c r="U68" i="61"/>
  <c r="Q68" i="61"/>
  <c r="P68" i="61"/>
  <c r="O117" i="61" s="1"/>
  <c r="O68" i="61"/>
  <c r="N68" i="61"/>
  <c r="M68" i="61"/>
  <c r="L68" i="61"/>
  <c r="K68" i="61"/>
  <c r="K117" i="61" s="1"/>
  <c r="I68" i="61"/>
  <c r="D68" i="61"/>
  <c r="P67" i="61"/>
  <c r="O116" i="61" s="1"/>
  <c r="O67" i="61"/>
  <c r="N116" i="61" s="1"/>
  <c r="N67" i="61"/>
  <c r="U66" i="61"/>
  <c r="Q66" i="61"/>
  <c r="P66" i="61"/>
  <c r="O66" i="61"/>
  <c r="M66" i="61"/>
  <c r="L66" i="61"/>
  <c r="K66" i="61"/>
  <c r="K115" i="61" s="1"/>
  <c r="I66" i="61"/>
  <c r="D66" i="61"/>
  <c r="P65" i="61"/>
  <c r="O114" i="61" s="1"/>
  <c r="O65" i="61"/>
  <c r="N114" i="61" s="1"/>
  <c r="N65" i="61"/>
  <c r="U64" i="61"/>
  <c r="Q64" i="61"/>
  <c r="P64" i="61"/>
  <c r="O64" i="61"/>
  <c r="M64" i="61"/>
  <c r="L64" i="61"/>
  <c r="K64" i="61"/>
  <c r="K113" i="61" s="1"/>
  <c r="I64" i="61"/>
  <c r="D64" i="61"/>
  <c r="O60" i="61"/>
  <c r="O109" i="61" s="1"/>
  <c r="H58" i="61"/>
  <c r="O55" i="61"/>
  <c r="S52" i="61"/>
  <c r="Q52" i="61"/>
  <c r="O52" i="61"/>
  <c r="N45" i="61"/>
  <c r="N143" i="61" s="1"/>
  <c r="N43" i="61"/>
  <c r="N92" i="61" s="1"/>
  <c r="N41" i="61"/>
  <c r="N90" i="61" s="1"/>
  <c r="N39" i="61"/>
  <c r="N88" i="61" s="1"/>
  <c r="N37" i="61"/>
  <c r="N86" i="61" s="1"/>
  <c r="N35" i="61"/>
  <c r="N133" i="61" s="1"/>
  <c r="N33" i="61"/>
  <c r="N131" i="61" s="1"/>
  <c r="N31" i="61"/>
  <c r="N129" i="61" s="1"/>
  <c r="N29" i="61"/>
  <c r="N127" i="61" s="1"/>
  <c r="N27" i="61"/>
  <c r="N76" i="61" s="1"/>
  <c r="N25" i="61"/>
  <c r="N74" i="61" s="1"/>
  <c r="N23" i="61"/>
  <c r="Y47" i="61" s="1"/>
  <c r="N70" i="61"/>
  <c r="N117" i="61"/>
  <c r="N115" i="61"/>
  <c r="N113" i="61"/>
  <c r="P144" i="60"/>
  <c r="U143" i="60"/>
  <c r="Q143" i="60"/>
  <c r="M143" i="60"/>
  <c r="L143" i="60"/>
  <c r="I143" i="60"/>
  <c r="D143" i="60"/>
  <c r="P142" i="60"/>
  <c r="U141" i="60"/>
  <c r="Q141" i="60"/>
  <c r="N141" i="60"/>
  <c r="M141" i="60"/>
  <c r="L141" i="60"/>
  <c r="I141" i="60"/>
  <c r="D141" i="60"/>
  <c r="P140" i="60"/>
  <c r="O140" i="60"/>
  <c r="U139" i="60"/>
  <c r="Q139" i="60"/>
  <c r="M139" i="60"/>
  <c r="L139" i="60"/>
  <c r="I139" i="60"/>
  <c r="D139" i="60"/>
  <c r="P138" i="60"/>
  <c r="N138" i="60"/>
  <c r="U137" i="60"/>
  <c r="Q137" i="60"/>
  <c r="M137" i="60"/>
  <c r="L137" i="60"/>
  <c r="I137" i="60"/>
  <c r="D137" i="60"/>
  <c r="P136" i="60"/>
  <c r="U135" i="60"/>
  <c r="Q135" i="60"/>
  <c r="M135" i="60"/>
  <c r="L135" i="60"/>
  <c r="I135" i="60"/>
  <c r="D135" i="60"/>
  <c r="P134" i="60"/>
  <c r="U133" i="60"/>
  <c r="Q133" i="60"/>
  <c r="M133" i="60"/>
  <c r="L133" i="60"/>
  <c r="I133" i="60"/>
  <c r="D133" i="60"/>
  <c r="P132" i="60"/>
  <c r="U131" i="60"/>
  <c r="Q131" i="60"/>
  <c r="P131" i="60"/>
  <c r="N131" i="60"/>
  <c r="M131" i="60"/>
  <c r="L131" i="60"/>
  <c r="I131" i="60"/>
  <c r="D131" i="60"/>
  <c r="P130" i="60"/>
  <c r="U129" i="60"/>
  <c r="Q129" i="60"/>
  <c r="O129" i="60"/>
  <c r="M129" i="60"/>
  <c r="L129" i="60"/>
  <c r="I129" i="60"/>
  <c r="D129" i="60"/>
  <c r="P128" i="60"/>
  <c r="U127" i="60"/>
  <c r="Q127" i="60"/>
  <c r="M127" i="60"/>
  <c r="L127" i="60"/>
  <c r="I127" i="60"/>
  <c r="D127" i="60"/>
  <c r="P126" i="60"/>
  <c r="U125" i="60"/>
  <c r="Q125" i="60"/>
  <c r="N125" i="60"/>
  <c r="M125" i="60"/>
  <c r="L125" i="60"/>
  <c r="K125" i="60"/>
  <c r="I125" i="60"/>
  <c r="D125" i="60"/>
  <c r="P124" i="60"/>
  <c r="O124" i="60"/>
  <c r="U123" i="60"/>
  <c r="Q123" i="60"/>
  <c r="M123" i="60"/>
  <c r="L123" i="60"/>
  <c r="I123" i="60"/>
  <c r="D123" i="60"/>
  <c r="P122" i="60"/>
  <c r="N122" i="60"/>
  <c r="U121" i="60"/>
  <c r="Q121" i="60"/>
  <c r="M121" i="60"/>
  <c r="L121" i="60"/>
  <c r="I121" i="60"/>
  <c r="D121" i="60"/>
  <c r="P120" i="60"/>
  <c r="U119" i="60"/>
  <c r="Q119" i="60"/>
  <c r="M119" i="60"/>
  <c r="L119" i="60"/>
  <c r="I119" i="60"/>
  <c r="D119" i="60"/>
  <c r="P118" i="60"/>
  <c r="U117" i="60"/>
  <c r="Q117" i="60"/>
  <c r="M117" i="60"/>
  <c r="L117" i="60"/>
  <c r="I117" i="60"/>
  <c r="D117" i="60"/>
  <c r="P116" i="60"/>
  <c r="U115" i="60"/>
  <c r="Q115" i="60"/>
  <c r="P115" i="60"/>
  <c r="N115" i="60"/>
  <c r="M115" i="60"/>
  <c r="L115" i="60"/>
  <c r="I115" i="60"/>
  <c r="D115" i="60"/>
  <c r="P114" i="60"/>
  <c r="U113" i="60"/>
  <c r="Q113" i="60"/>
  <c r="O113" i="60"/>
  <c r="M113" i="60"/>
  <c r="L113" i="60"/>
  <c r="I113" i="60"/>
  <c r="D113" i="60"/>
  <c r="H107" i="60"/>
  <c r="O106" i="60"/>
  <c r="O104" i="60"/>
  <c r="S101" i="60"/>
  <c r="Q101" i="60"/>
  <c r="O101" i="60"/>
  <c r="P95" i="60"/>
  <c r="O144" i="60" s="1"/>
  <c r="O95" i="60"/>
  <c r="N144" i="60" s="1"/>
  <c r="N95" i="60"/>
  <c r="U94" i="60"/>
  <c r="Q94" i="60"/>
  <c r="P143" i="60" s="1"/>
  <c r="P94" i="60"/>
  <c r="O143" i="60" s="1"/>
  <c r="O94" i="60"/>
  <c r="M94" i="60"/>
  <c r="L94" i="60"/>
  <c r="K94" i="60"/>
  <c r="K143" i="60" s="1"/>
  <c r="I94" i="60"/>
  <c r="D94" i="60"/>
  <c r="P93" i="60"/>
  <c r="O142" i="60" s="1"/>
  <c r="O93" i="60"/>
  <c r="N142" i="60" s="1"/>
  <c r="N93" i="60"/>
  <c r="U92" i="60"/>
  <c r="Q92" i="60"/>
  <c r="P141" i="60" s="1"/>
  <c r="P92" i="60"/>
  <c r="O141" i="60" s="1"/>
  <c r="O92" i="60"/>
  <c r="M92" i="60"/>
  <c r="L92" i="60"/>
  <c r="K92" i="60"/>
  <c r="K141" i="60" s="1"/>
  <c r="I92" i="60"/>
  <c r="D92" i="60"/>
  <c r="P91" i="60"/>
  <c r="O91" i="60"/>
  <c r="N140" i="60" s="1"/>
  <c r="N91" i="60"/>
  <c r="U90" i="60"/>
  <c r="Q90" i="60"/>
  <c r="P139" i="60" s="1"/>
  <c r="P90" i="60"/>
  <c r="O139" i="60" s="1"/>
  <c r="O90" i="60"/>
  <c r="M90" i="60"/>
  <c r="L90" i="60"/>
  <c r="K90" i="60"/>
  <c r="K139" i="60" s="1"/>
  <c r="I90" i="60"/>
  <c r="D90" i="60"/>
  <c r="P89" i="60"/>
  <c r="O138" i="60" s="1"/>
  <c r="O89" i="60"/>
  <c r="N89" i="60"/>
  <c r="U88" i="60"/>
  <c r="Q88" i="60"/>
  <c r="P137" i="60" s="1"/>
  <c r="P88" i="60"/>
  <c r="O137" i="60" s="1"/>
  <c r="O88" i="60"/>
  <c r="M88" i="60"/>
  <c r="L88" i="60"/>
  <c r="K88" i="60"/>
  <c r="K137" i="60" s="1"/>
  <c r="I88" i="60"/>
  <c r="D88" i="60"/>
  <c r="P87" i="60"/>
  <c r="O136" i="60" s="1"/>
  <c r="O87" i="60"/>
  <c r="N136" i="60" s="1"/>
  <c r="N87" i="60"/>
  <c r="U86" i="60"/>
  <c r="Q86" i="60"/>
  <c r="P135" i="60" s="1"/>
  <c r="P86" i="60"/>
  <c r="O135" i="60" s="1"/>
  <c r="O86" i="60"/>
  <c r="M86" i="60"/>
  <c r="L86" i="60"/>
  <c r="K86" i="60"/>
  <c r="K135" i="60" s="1"/>
  <c r="I86" i="60"/>
  <c r="D86" i="60"/>
  <c r="P85" i="60"/>
  <c r="O134" i="60" s="1"/>
  <c r="O85" i="60"/>
  <c r="N134" i="60" s="1"/>
  <c r="N85" i="60"/>
  <c r="U84" i="60"/>
  <c r="Q84" i="60"/>
  <c r="P133" i="60" s="1"/>
  <c r="P84" i="60"/>
  <c r="O133" i="60" s="1"/>
  <c r="O84" i="60"/>
  <c r="M84" i="60"/>
  <c r="L84" i="60"/>
  <c r="K84" i="60"/>
  <c r="K133" i="60" s="1"/>
  <c r="I84" i="60"/>
  <c r="D84" i="60"/>
  <c r="P83" i="60"/>
  <c r="O132" i="60" s="1"/>
  <c r="O83" i="60"/>
  <c r="N132" i="60" s="1"/>
  <c r="N83" i="60"/>
  <c r="U82" i="60"/>
  <c r="Q82" i="60"/>
  <c r="P82" i="60"/>
  <c r="O131" i="60" s="1"/>
  <c r="O82" i="60"/>
  <c r="M82" i="60"/>
  <c r="L82" i="60"/>
  <c r="K82" i="60"/>
  <c r="K131" i="60" s="1"/>
  <c r="I82" i="60"/>
  <c r="D82" i="60"/>
  <c r="P81" i="60"/>
  <c r="O130" i="60" s="1"/>
  <c r="O81" i="60"/>
  <c r="N130" i="60" s="1"/>
  <c r="N81" i="60"/>
  <c r="U80" i="60"/>
  <c r="Q80" i="60"/>
  <c r="P129" i="60" s="1"/>
  <c r="P80" i="60"/>
  <c r="O80" i="60"/>
  <c r="M80" i="60"/>
  <c r="L80" i="60"/>
  <c r="K80" i="60"/>
  <c r="K129" i="60" s="1"/>
  <c r="I80" i="60"/>
  <c r="D80" i="60"/>
  <c r="P79" i="60"/>
  <c r="O128" i="60" s="1"/>
  <c r="O79" i="60"/>
  <c r="N128" i="60" s="1"/>
  <c r="N79" i="60"/>
  <c r="U78" i="60"/>
  <c r="Q78" i="60"/>
  <c r="P127" i="60" s="1"/>
  <c r="P78" i="60"/>
  <c r="O127" i="60" s="1"/>
  <c r="O78" i="60"/>
  <c r="M78" i="60"/>
  <c r="L78" i="60"/>
  <c r="K78" i="60"/>
  <c r="K127" i="60" s="1"/>
  <c r="I78" i="60"/>
  <c r="D78" i="60"/>
  <c r="P77" i="60"/>
  <c r="O126" i="60" s="1"/>
  <c r="O77" i="60"/>
  <c r="N126" i="60" s="1"/>
  <c r="N77" i="60"/>
  <c r="U76" i="60"/>
  <c r="Q76" i="60"/>
  <c r="P125" i="60" s="1"/>
  <c r="P76" i="60"/>
  <c r="O125" i="60" s="1"/>
  <c r="O76" i="60"/>
  <c r="M76" i="60"/>
  <c r="L76" i="60"/>
  <c r="K76" i="60"/>
  <c r="I76" i="60"/>
  <c r="D76" i="60"/>
  <c r="P75" i="60"/>
  <c r="O75" i="60"/>
  <c r="N124" i="60" s="1"/>
  <c r="N75" i="60"/>
  <c r="U74" i="60"/>
  <c r="Q74" i="60"/>
  <c r="P123" i="60" s="1"/>
  <c r="P74" i="60"/>
  <c r="O123" i="60" s="1"/>
  <c r="O74" i="60"/>
  <c r="N74" i="60"/>
  <c r="M74" i="60"/>
  <c r="L74" i="60"/>
  <c r="K74" i="60"/>
  <c r="K123" i="60" s="1"/>
  <c r="I74" i="60"/>
  <c r="D74" i="60"/>
  <c r="P73" i="60"/>
  <c r="O122" i="60" s="1"/>
  <c r="O73" i="60"/>
  <c r="N73" i="60"/>
  <c r="U72" i="60"/>
  <c r="Q72" i="60"/>
  <c r="P121" i="60" s="1"/>
  <c r="P72" i="60"/>
  <c r="O121" i="60" s="1"/>
  <c r="O72" i="60"/>
  <c r="M72" i="60"/>
  <c r="L72" i="60"/>
  <c r="K72" i="60"/>
  <c r="K121" i="60" s="1"/>
  <c r="I72" i="60"/>
  <c r="D72" i="60"/>
  <c r="P71" i="60"/>
  <c r="O120" i="60" s="1"/>
  <c r="O71" i="60"/>
  <c r="N120" i="60" s="1"/>
  <c r="N71" i="60"/>
  <c r="U70" i="60"/>
  <c r="Q70" i="60"/>
  <c r="P119" i="60" s="1"/>
  <c r="P70" i="60"/>
  <c r="O119" i="60" s="1"/>
  <c r="O70" i="60"/>
  <c r="N70" i="60"/>
  <c r="M70" i="60"/>
  <c r="L70" i="60"/>
  <c r="K70" i="60"/>
  <c r="K119" i="60" s="1"/>
  <c r="I70" i="60"/>
  <c r="D70" i="60"/>
  <c r="P69" i="60"/>
  <c r="O118" i="60" s="1"/>
  <c r="O69" i="60"/>
  <c r="N118" i="60" s="1"/>
  <c r="N69" i="60"/>
  <c r="U68" i="60"/>
  <c r="Q68" i="60"/>
  <c r="P117" i="60" s="1"/>
  <c r="P68" i="60"/>
  <c r="O117" i="60" s="1"/>
  <c r="O68" i="60"/>
  <c r="M68" i="60"/>
  <c r="L68" i="60"/>
  <c r="K68" i="60"/>
  <c r="K117" i="60" s="1"/>
  <c r="I68" i="60"/>
  <c r="D68" i="60"/>
  <c r="P67" i="60"/>
  <c r="O116" i="60" s="1"/>
  <c r="O67" i="60"/>
  <c r="N116" i="60" s="1"/>
  <c r="N67" i="60"/>
  <c r="U66" i="60"/>
  <c r="Q66" i="60"/>
  <c r="P66" i="60"/>
  <c r="O115" i="60" s="1"/>
  <c r="O66" i="60"/>
  <c r="M66" i="60"/>
  <c r="L66" i="60"/>
  <c r="K66" i="60"/>
  <c r="K115" i="60" s="1"/>
  <c r="I66" i="60"/>
  <c r="D66" i="60"/>
  <c r="P65" i="60"/>
  <c r="O114" i="60" s="1"/>
  <c r="O65" i="60"/>
  <c r="N114" i="60" s="1"/>
  <c r="N65" i="60"/>
  <c r="U64" i="60"/>
  <c r="Q64" i="60"/>
  <c r="P113" i="60" s="1"/>
  <c r="P64" i="60"/>
  <c r="O64" i="60"/>
  <c r="M64" i="60"/>
  <c r="L64" i="60"/>
  <c r="K64" i="60"/>
  <c r="K113" i="60" s="1"/>
  <c r="I64" i="60"/>
  <c r="D64" i="60"/>
  <c r="O60" i="60"/>
  <c r="O109" i="60" s="1"/>
  <c r="H58" i="60"/>
  <c r="O57" i="60"/>
  <c r="S52" i="60"/>
  <c r="Q52" i="60"/>
  <c r="O52" i="60"/>
  <c r="N45" i="60"/>
  <c r="N94" i="60" s="1"/>
  <c r="N43" i="60"/>
  <c r="N92" i="60" s="1"/>
  <c r="N41" i="60"/>
  <c r="N139" i="60" s="1"/>
  <c r="N39" i="60"/>
  <c r="N88" i="60" s="1"/>
  <c r="N37" i="60"/>
  <c r="N86" i="60" s="1"/>
  <c r="N35" i="60"/>
  <c r="N133" i="60" s="1"/>
  <c r="N33" i="60"/>
  <c r="N82" i="60" s="1"/>
  <c r="N31" i="60"/>
  <c r="N129" i="60" s="1"/>
  <c r="N29" i="60"/>
  <c r="N78" i="60" s="1"/>
  <c r="N27" i="60"/>
  <c r="N76" i="60" s="1"/>
  <c r="N25" i="60"/>
  <c r="N123" i="60" s="1"/>
  <c r="N23" i="60"/>
  <c r="N72" i="60" s="1"/>
  <c r="N119" i="60"/>
  <c r="N117" i="60"/>
  <c r="N66" i="60"/>
  <c r="N113" i="60"/>
  <c r="P144" i="59"/>
  <c r="U143" i="59"/>
  <c r="Q143" i="59"/>
  <c r="M143" i="59"/>
  <c r="L143" i="59"/>
  <c r="I143" i="59"/>
  <c r="D143" i="59"/>
  <c r="P142" i="59"/>
  <c r="U141" i="59"/>
  <c r="Q141" i="59"/>
  <c r="M141" i="59"/>
  <c r="L141" i="59"/>
  <c r="I141" i="59"/>
  <c r="D141" i="59"/>
  <c r="P140" i="59"/>
  <c r="O140" i="59"/>
  <c r="U139" i="59"/>
  <c r="Q139" i="59"/>
  <c r="M139" i="59"/>
  <c r="L139" i="59"/>
  <c r="I139" i="59"/>
  <c r="D139" i="59"/>
  <c r="P138" i="59"/>
  <c r="N138" i="59"/>
  <c r="U137" i="59"/>
  <c r="Q137" i="59"/>
  <c r="N137" i="59"/>
  <c r="M137" i="59"/>
  <c r="L137" i="59"/>
  <c r="K137" i="59"/>
  <c r="I137" i="59"/>
  <c r="D137" i="59"/>
  <c r="P136" i="59"/>
  <c r="U135" i="59"/>
  <c r="Q135" i="59"/>
  <c r="M135" i="59"/>
  <c r="L135" i="59"/>
  <c r="K135" i="59"/>
  <c r="I135" i="59"/>
  <c r="D135" i="59"/>
  <c r="P134" i="59"/>
  <c r="U133" i="59"/>
  <c r="Q133" i="59"/>
  <c r="M133" i="59"/>
  <c r="L133" i="59"/>
  <c r="I133" i="59"/>
  <c r="D133" i="59"/>
  <c r="P132" i="59"/>
  <c r="U131" i="59"/>
  <c r="Q131" i="59"/>
  <c r="P131" i="59"/>
  <c r="M131" i="59"/>
  <c r="L131" i="59"/>
  <c r="K131" i="59"/>
  <c r="I131" i="59"/>
  <c r="D131" i="59"/>
  <c r="P130" i="59"/>
  <c r="U129" i="59"/>
  <c r="Q129" i="59"/>
  <c r="O129" i="59"/>
  <c r="M129" i="59"/>
  <c r="L129" i="59"/>
  <c r="I129" i="59"/>
  <c r="D129" i="59"/>
  <c r="P128" i="59"/>
  <c r="U127" i="59"/>
  <c r="Q127" i="59"/>
  <c r="M127" i="59"/>
  <c r="L127" i="59"/>
  <c r="I127" i="59"/>
  <c r="D127" i="59"/>
  <c r="P126" i="59"/>
  <c r="U125" i="59"/>
  <c r="Q125" i="59"/>
  <c r="M125" i="59"/>
  <c r="L125" i="59"/>
  <c r="I125" i="59"/>
  <c r="D125" i="59"/>
  <c r="P124" i="59"/>
  <c r="O124" i="59"/>
  <c r="U123" i="59"/>
  <c r="Q123" i="59"/>
  <c r="M123" i="59"/>
  <c r="L123" i="59"/>
  <c r="I123" i="59"/>
  <c r="D123" i="59"/>
  <c r="P122" i="59"/>
  <c r="U121" i="59"/>
  <c r="Q121" i="59"/>
  <c r="N121" i="59"/>
  <c r="M121" i="59"/>
  <c r="L121" i="59"/>
  <c r="I121" i="59"/>
  <c r="D121" i="59"/>
  <c r="P120" i="59"/>
  <c r="U119" i="59"/>
  <c r="Q119" i="59"/>
  <c r="P119" i="59"/>
  <c r="M119" i="59"/>
  <c r="L119" i="59"/>
  <c r="I119" i="59"/>
  <c r="D119" i="59"/>
  <c r="P118" i="59"/>
  <c r="U117" i="59"/>
  <c r="Q117" i="59"/>
  <c r="O117" i="59"/>
  <c r="M117" i="59"/>
  <c r="L117" i="59"/>
  <c r="I117" i="59"/>
  <c r="D117" i="59"/>
  <c r="P116" i="59"/>
  <c r="U115" i="59"/>
  <c r="Q115" i="59"/>
  <c r="P115" i="59"/>
  <c r="N115" i="59"/>
  <c r="M115" i="59"/>
  <c r="L115" i="59"/>
  <c r="I115" i="59"/>
  <c r="D115" i="59"/>
  <c r="P114" i="59"/>
  <c r="U113" i="59"/>
  <c r="Q113" i="59"/>
  <c r="O113" i="59"/>
  <c r="M113" i="59"/>
  <c r="L113" i="59"/>
  <c r="I113" i="59"/>
  <c r="D113" i="59"/>
  <c r="H107" i="59"/>
  <c r="S101" i="59"/>
  <c r="Q101" i="59"/>
  <c r="O101" i="59"/>
  <c r="P95" i="59"/>
  <c r="O144" i="59" s="1"/>
  <c r="O95" i="59"/>
  <c r="N144" i="59" s="1"/>
  <c r="N95" i="59"/>
  <c r="U94" i="59"/>
  <c r="Q94" i="59"/>
  <c r="P143" i="59" s="1"/>
  <c r="P94" i="59"/>
  <c r="O143" i="59" s="1"/>
  <c r="O94" i="59"/>
  <c r="M94" i="59"/>
  <c r="L94" i="59"/>
  <c r="K94" i="59"/>
  <c r="K143" i="59" s="1"/>
  <c r="I94" i="59"/>
  <c r="D94" i="59"/>
  <c r="P93" i="59"/>
  <c r="O142" i="59" s="1"/>
  <c r="O93" i="59"/>
  <c r="N142" i="59" s="1"/>
  <c r="N93" i="59"/>
  <c r="U92" i="59"/>
  <c r="Q92" i="59"/>
  <c r="P141" i="59" s="1"/>
  <c r="P92" i="59"/>
  <c r="O141" i="59" s="1"/>
  <c r="O92" i="59"/>
  <c r="M92" i="59"/>
  <c r="L92" i="59"/>
  <c r="K92" i="59"/>
  <c r="K141" i="59" s="1"/>
  <c r="I92" i="59"/>
  <c r="D92" i="59"/>
  <c r="P91" i="59"/>
  <c r="O91" i="59"/>
  <c r="N140" i="59" s="1"/>
  <c r="N91" i="59"/>
  <c r="U90" i="59"/>
  <c r="Q90" i="59"/>
  <c r="P139" i="59" s="1"/>
  <c r="P90" i="59"/>
  <c r="O139" i="59" s="1"/>
  <c r="O90" i="59"/>
  <c r="M90" i="59"/>
  <c r="L90" i="59"/>
  <c r="K90" i="59"/>
  <c r="K139" i="59" s="1"/>
  <c r="I90" i="59"/>
  <c r="D90" i="59"/>
  <c r="P89" i="59"/>
  <c r="O138" i="59" s="1"/>
  <c r="O89" i="59"/>
  <c r="N89" i="59"/>
  <c r="U88" i="59"/>
  <c r="Q88" i="59"/>
  <c r="P137" i="59" s="1"/>
  <c r="P88" i="59"/>
  <c r="O137" i="59" s="1"/>
  <c r="O88" i="59"/>
  <c r="M88" i="59"/>
  <c r="L88" i="59"/>
  <c r="K88" i="59"/>
  <c r="I88" i="59"/>
  <c r="D88" i="59"/>
  <c r="P87" i="59"/>
  <c r="O136" i="59" s="1"/>
  <c r="O87" i="59"/>
  <c r="N136" i="59" s="1"/>
  <c r="N87" i="59"/>
  <c r="U86" i="59"/>
  <c r="Q86" i="59"/>
  <c r="P135" i="59" s="1"/>
  <c r="P86" i="59"/>
  <c r="O135" i="59" s="1"/>
  <c r="O86" i="59"/>
  <c r="M86" i="59"/>
  <c r="L86" i="59"/>
  <c r="K86" i="59"/>
  <c r="I86" i="59"/>
  <c r="D86" i="59"/>
  <c r="P85" i="59"/>
  <c r="O134" i="59" s="1"/>
  <c r="O85" i="59"/>
  <c r="N134" i="59" s="1"/>
  <c r="N85" i="59"/>
  <c r="U84" i="59"/>
  <c r="Q84" i="59"/>
  <c r="P133" i="59" s="1"/>
  <c r="P84" i="59"/>
  <c r="O133" i="59" s="1"/>
  <c r="O84" i="59"/>
  <c r="M84" i="59"/>
  <c r="L84" i="59"/>
  <c r="K84" i="59"/>
  <c r="K133" i="59" s="1"/>
  <c r="I84" i="59"/>
  <c r="D84" i="59"/>
  <c r="P83" i="59"/>
  <c r="O132" i="59" s="1"/>
  <c r="O83" i="59"/>
  <c r="N132" i="59" s="1"/>
  <c r="N83" i="59"/>
  <c r="U82" i="59"/>
  <c r="Q82" i="59"/>
  <c r="P82" i="59"/>
  <c r="O131" i="59" s="1"/>
  <c r="O82" i="59"/>
  <c r="M82" i="59"/>
  <c r="L82" i="59"/>
  <c r="K82" i="59"/>
  <c r="I82" i="59"/>
  <c r="D82" i="59"/>
  <c r="P81" i="59"/>
  <c r="O130" i="59" s="1"/>
  <c r="O81" i="59"/>
  <c r="N130" i="59" s="1"/>
  <c r="N81" i="59"/>
  <c r="U80" i="59"/>
  <c r="Q80" i="59"/>
  <c r="P129" i="59" s="1"/>
  <c r="P80" i="59"/>
  <c r="O80" i="59"/>
  <c r="M80" i="59"/>
  <c r="L80" i="59"/>
  <c r="K80" i="59"/>
  <c r="K129" i="59" s="1"/>
  <c r="I80" i="59"/>
  <c r="D80" i="59"/>
  <c r="P79" i="59"/>
  <c r="O128" i="59" s="1"/>
  <c r="O79" i="59"/>
  <c r="N128" i="59" s="1"/>
  <c r="N79" i="59"/>
  <c r="U78" i="59"/>
  <c r="Q78" i="59"/>
  <c r="P127" i="59" s="1"/>
  <c r="P78" i="59"/>
  <c r="O127" i="59" s="1"/>
  <c r="O78" i="59"/>
  <c r="M78" i="59"/>
  <c r="L78" i="59"/>
  <c r="K78" i="59"/>
  <c r="K127" i="59" s="1"/>
  <c r="I78" i="59"/>
  <c r="D78" i="59"/>
  <c r="P77" i="59"/>
  <c r="O126" i="59" s="1"/>
  <c r="O77" i="59"/>
  <c r="N126" i="59" s="1"/>
  <c r="N77" i="59"/>
  <c r="U76" i="59"/>
  <c r="Q76" i="59"/>
  <c r="P125" i="59" s="1"/>
  <c r="P76" i="59"/>
  <c r="O125" i="59" s="1"/>
  <c r="O76" i="59"/>
  <c r="M76" i="59"/>
  <c r="L76" i="59"/>
  <c r="K76" i="59"/>
  <c r="K125" i="59" s="1"/>
  <c r="I76" i="59"/>
  <c r="D76" i="59"/>
  <c r="P75" i="59"/>
  <c r="O75" i="59"/>
  <c r="N124" i="59" s="1"/>
  <c r="N75" i="59"/>
  <c r="U74" i="59"/>
  <c r="Q74" i="59"/>
  <c r="P123" i="59" s="1"/>
  <c r="P74" i="59"/>
  <c r="O123" i="59" s="1"/>
  <c r="O74" i="59"/>
  <c r="M74" i="59"/>
  <c r="L74" i="59"/>
  <c r="K74" i="59"/>
  <c r="K123" i="59" s="1"/>
  <c r="I74" i="59"/>
  <c r="D74" i="59"/>
  <c r="P73" i="59"/>
  <c r="O122" i="59" s="1"/>
  <c r="O73" i="59"/>
  <c r="N122" i="59" s="1"/>
  <c r="N73" i="59"/>
  <c r="U72" i="59"/>
  <c r="Q72" i="59"/>
  <c r="P121" i="59" s="1"/>
  <c r="P72" i="59"/>
  <c r="O121" i="59" s="1"/>
  <c r="O72" i="59"/>
  <c r="M72" i="59"/>
  <c r="L72" i="59"/>
  <c r="K72" i="59"/>
  <c r="K121" i="59" s="1"/>
  <c r="I72" i="59"/>
  <c r="D72" i="59"/>
  <c r="P71" i="59"/>
  <c r="O120" i="59" s="1"/>
  <c r="O71" i="59"/>
  <c r="N120" i="59" s="1"/>
  <c r="N71" i="59"/>
  <c r="U70" i="59"/>
  <c r="Q70" i="59"/>
  <c r="P70" i="59"/>
  <c r="O119" i="59" s="1"/>
  <c r="O70" i="59"/>
  <c r="N70" i="59"/>
  <c r="M70" i="59"/>
  <c r="L70" i="59"/>
  <c r="K70" i="59"/>
  <c r="K119" i="59" s="1"/>
  <c r="I70" i="59"/>
  <c r="D70" i="59"/>
  <c r="P69" i="59"/>
  <c r="O118" i="59" s="1"/>
  <c r="O69" i="59"/>
  <c r="N118" i="59" s="1"/>
  <c r="N69" i="59"/>
  <c r="U68" i="59"/>
  <c r="Q68" i="59"/>
  <c r="P117" i="59" s="1"/>
  <c r="P68" i="59"/>
  <c r="O68" i="59"/>
  <c r="M68" i="59"/>
  <c r="L68" i="59"/>
  <c r="K68" i="59"/>
  <c r="K117" i="59" s="1"/>
  <c r="I68" i="59"/>
  <c r="D68" i="59"/>
  <c r="P67" i="59"/>
  <c r="O116" i="59" s="1"/>
  <c r="O67" i="59"/>
  <c r="N116" i="59" s="1"/>
  <c r="N67" i="59"/>
  <c r="U66" i="59"/>
  <c r="Q66" i="59"/>
  <c r="P66" i="59"/>
  <c r="O115" i="59" s="1"/>
  <c r="O66" i="59"/>
  <c r="M66" i="59"/>
  <c r="L66" i="59"/>
  <c r="K66" i="59"/>
  <c r="K115" i="59" s="1"/>
  <c r="I66" i="59"/>
  <c r="D66" i="59"/>
  <c r="P65" i="59"/>
  <c r="O114" i="59" s="1"/>
  <c r="O65" i="59"/>
  <c r="N114" i="59" s="1"/>
  <c r="N65" i="59"/>
  <c r="U64" i="59"/>
  <c r="Q64" i="59"/>
  <c r="P113" i="59" s="1"/>
  <c r="P64" i="59"/>
  <c r="O64" i="59"/>
  <c r="M64" i="59"/>
  <c r="L64" i="59"/>
  <c r="K64" i="59"/>
  <c r="K113" i="59" s="1"/>
  <c r="I64" i="59"/>
  <c r="D64" i="59"/>
  <c r="O60" i="59"/>
  <c r="O109" i="59" s="1"/>
  <c r="O59" i="59"/>
  <c r="O108" i="59" s="1"/>
  <c r="H58" i="59"/>
  <c r="O55" i="59"/>
  <c r="S52" i="59"/>
  <c r="Q52" i="59"/>
  <c r="O52" i="59"/>
  <c r="N45" i="59"/>
  <c r="N94" i="59" s="1"/>
  <c r="N43" i="59"/>
  <c r="N92" i="59" s="1"/>
  <c r="N41" i="59"/>
  <c r="N139" i="59" s="1"/>
  <c r="N39" i="59"/>
  <c r="N88" i="59" s="1"/>
  <c r="N37" i="59"/>
  <c r="N86" i="59" s="1"/>
  <c r="N35" i="59"/>
  <c r="N133" i="59" s="1"/>
  <c r="N33" i="59"/>
  <c r="N82" i="59" s="1"/>
  <c r="N31" i="59"/>
  <c r="N129" i="59" s="1"/>
  <c r="N29" i="59"/>
  <c r="N78" i="59" s="1"/>
  <c r="N27" i="59"/>
  <c r="N76" i="59" s="1"/>
  <c r="N25" i="59"/>
  <c r="N123" i="59" s="1"/>
  <c r="N72" i="59"/>
  <c r="N119" i="59"/>
  <c r="N117" i="59"/>
  <c r="N66" i="59"/>
  <c r="N113" i="59"/>
  <c r="P144" i="58"/>
  <c r="U143" i="58"/>
  <c r="Q143" i="58"/>
  <c r="O143" i="58"/>
  <c r="M143" i="58"/>
  <c r="L143" i="58"/>
  <c r="I143" i="58"/>
  <c r="D143" i="58"/>
  <c r="P142" i="58"/>
  <c r="U141" i="58"/>
  <c r="Q141" i="58"/>
  <c r="P141" i="58"/>
  <c r="M141" i="58"/>
  <c r="L141" i="58"/>
  <c r="I141" i="58"/>
  <c r="D141" i="58"/>
  <c r="P140" i="58"/>
  <c r="U139" i="58"/>
  <c r="Q139" i="58"/>
  <c r="O139" i="58"/>
  <c r="M139" i="58"/>
  <c r="L139" i="58"/>
  <c r="I139" i="58"/>
  <c r="D139" i="58"/>
  <c r="P138" i="58"/>
  <c r="O138" i="58"/>
  <c r="U137" i="58"/>
  <c r="Q137" i="58"/>
  <c r="M137" i="58"/>
  <c r="L137" i="58"/>
  <c r="I137" i="58"/>
  <c r="D137" i="58"/>
  <c r="P136" i="58"/>
  <c r="N136" i="58"/>
  <c r="U135" i="58"/>
  <c r="Q135" i="58"/>
  <c r="M135" i="58"/>
  <c r="L135" i="58"/>
  <c r="I135" i="58"/>
  <c r="D135" i="58"/>
  <c r="P134" i="58"/>
  <c r="O134" i="58"/>
  <c r="U133" i="58"/>
  <c r="Q133" i="58"/>
  <c r="M133" i="58"/>
  <c r="L133" i="58"/>
  <c r="I133" i="58"/>
  <c r="D133" i="58"/>
  <c r="P132" i="58"/>
  <c r="N132" i="58"/>
  <c r="U131" i="58"/>
  <c r="Q131" i="58"/>
  <c r="M131" i="58"/>
  <c r="L131" i="58"/>
  <c r="I131" i="58"/>
  <c r="D131" i="58"/>
  <c r="P130" i="58"/>
  <c r="U129" i="58"/>
  <c r="Q129" i="58"/>
  <c r="P129" i="58"/>
  <c r="M129" i="58"/>
  <c r="L129" i="58"/>
  <c r="I129" i="58"/>
  <c r="D129" i="58"/>
  <c r="P128" i="58"/>
  <c r="U127" i="58"/>
  <c r="Q127" i="58"/>
  <c r="O127" i="58"/>
  <c r="M127" i="58"/>
  <c r="L127" i="58"/>
  <c r="I127" i="58"/>
  <c r="D127" i="58"/>
  <c r="P126" i="58"/>
  <c r="U125" i="58"/>
  <c r="Q125" i="58"/>
  <c r="P125" i="58"/>
  <c r="M125" i="58"/>
  <c r="L125" i="58"/>
  <c r="I125" i="58"/>
  <c r="D125" i="58"/>
  <c r="P124" i="58"/>
  <c r="U123" i="58"/>
  <c r="Q123" i="58"/>
  <c r="O123" i="58"/>
  <c r="M123" i="58"/>
  <c r="L123" i="58"/>
  <c r="I123" i="58"/>
  <c r="D123" i="58"/>
  <c r="P122" i="58"/>
  <c r="O122" i="58"/>
  <c r="U121" i="58"/>
  <c r="Q121" i="58"/>
  <c r="N121" i="58"/>
  <c r="M121" i="58"/>
  <c r="L121" i="58"/>
  <c r="I121" i="58"/>
  <c r="D121" i="58"/>
  <c r="P120" i="58"/>
  <c r="N120" i="58"/>
  <c r="U119" i="58"/>
  <c r="Q119" i="58"/>
  <c r="M119" i="58"/>
  <c r="L119" i="58"/>
  <c r="K119" i="58"/>
  <c r="I119" i="58"/>
  <c r="D119" i="58"/>
  <c r="P118" i="58"/>
  <c r="O118" i="58"/>
  <c r="U117" i="58"/>
  <c r="Q117" i="58"/>
  <c r="M117" i="58"/>
  <c r="L117" i="58"/>
  <c r="I117" i="58"/>
  <c r="D117" i="58"/>
  <c r="P116" i="58"/>
  <c r="U115" i="58"/>
  <c r="Q115" i="58"/>
  <c r="M115" i="58"/>
  <c r="L115" i="58"/>
  <c r="I115" i="58"/>
  <c r="D115" i="58"/>
  <c r="P114" i="58"/>
  <c r="U113" i="58"/>
  <c r="Q113" i="58"/>
  <c r="P113" i="58"/>
  <c r="M113" i="58"/>
  <c r="L113" i="58"/>
  <c r="I113" i="58"/>
  <c r="D113" i="58"/>
  <c r="H107" i="58"/>
  <c r="O104" i="58"/>
  <c r="S101" i="58"/>
  <c r="Q101" i="58"/>
  <c r="O101" i="58"/>
  <c r="P95" i="58"/>
  <c r="O144" i="58" s="1"/>
  <c r="O95" i="58"/>
  <c r="N144" i="58" s="1"/>
  <c r="N95" i="58"/>
  <c r="U94" i="58"/>
  <c r="Q94" i="58"/>
  <c r="P143" i="58" s="1"/>
  <c r="P94" i="58"/>
  <c r="O94" i="58"/>
  <c r="M94" i="58"/>
  <c r="L94" i="58"/>
  <c r="K94" i="58"/>
  <c r="K143" i="58" s="1"/>
  <c r="I94" i="58"/>
  <c r="D94" i="58"/>
  <c r="P93" i="58"/>
  <c r="O142" i="58" s="1"/>
  <c r="O93" i="58"/>
  <c r="N142" i="58" s="1"/>
  <c r="N93" i="58"/>
  <c r="U92" i="58"/>
  <c r="Q92" i="58"/>
  <c r="P92" i="58"/>
  <c r="O141" i="58" s="1"/>
  <c r="O92" i="58"/>
  <c r="M92" i="58"/>
  <c r="L92" i="58"/>
  <c r="K92" i="58"/>
  <c r="K141" i="58" s="1"/>
  <c r="I92" i="58"/>
  <c r="D92" i="58"/>
  <c r="P91" i="58"/>
  <c r="O140" i="58" s="1"/>
  <c r="O91" i="58"/>
  <c r="N140" i="58" s="1"/>
  <c r="N91" i="58"/>
  <c r="U90" i="58"/>
  <c r="Q90" i="58"/>
  <c r="P139" i="58" s="1"/>
  <c r="P90" i="58"/>
  <c r="O90" i="58"/>
  <c r="M90" i="58"/>
  <c r="L90" i="58"/>
  <c r="K90" i="58"/>
  <c r="K139" i="58" s="1"/>
  <c r="I90" i="58"/>
  <c r="D90" i="58"/>
  <c r="P89" i="58"/>
  <c r="O89" i="58"/>
  <c r="N138" i="58" s="1"/>
  <c r="N89" i="58"/>
  <c r="U88" i="58"/>
  <c r="Q88" i="58"/>
  <c r="P137" i="58" s="1"/>
  <c r="P88" i="58"/>
  <c r="O137" i="58" s="1"/>
  <c r="O88" i="58"/>
  <c r="M88" i="58"/>
  <c r="L88" i="58"/>
  <c r="K88" i="58"/>
  <c r="K137" i="58" s="1"/>
  <c r="I88" i="58"/>
  <c r="D88" i="58"/>
  <c r="P87" i="58"/>
  <c r="O136" i="58" s="1"/>
  <c r="O87" i="58"/>
  <c r="N87" i="58"/>
  <c r="U86" i="58"/>
  <c r="Q86" i="58"/>
  <c r="P135" i="58" s="1"/>
  <c r="P86" i="58"/>
  <c r="O135" i="58" s="1"/>
  <c r="O86" i="58"/>
  <c r="M86" i="58"/>
  <c r="L86" i="58"/>
  <c r="K86" i="58"/>
  <c r="K135" i="58" s="1"/>
  <c r="I86" i="58"/>
  <c r="D86" i="58"/>
  <c r="P85" i="58"/>
  <c r="O85" i="58"/>
  <c r="N134" i="58" s="1"/>
  <c r="N85" i="58"/>
  <c r="U84" i="58"/>
  <c r="Q84" i="58"/>
  <c r="P133" i="58" s="1"/>
  <c r="P84" i="58"/>
  <c r="O133" i="58" s="1"/>
  <c r="O84" i="58"/>
  <c r="N84" i="58"/>
  <c r="M84" i="58"/>
  <c r="L84" i="58"/>
  <c r="K84" i="58"/>
  <c r="K133" i="58" s="1"/>
  <c r="I84" i="58"/>
  <c r="D84" i="58"/>
  <c r="P83" i="58"/>
  <c r="O132" i="58" s="1"/>
  <c r="O83" i="58"/>
  <c r="N83" i="58"/>
  <c r="U82" i="58"/>
  <c r="Q82" i="58"/>
  <c r="P131" i="58" s="1"/>
  <c r="P82" i="58"/>
  <c r="O131" i="58" s="1"/>
  <c r="O82" i="58"/>
  <c r="M82" i="58"/>
  <c r="L82" i="58"/>
  <c r="K82" i="58"/>
  <c r="K131" i="58" s="1"/>
  <c r="I82" i="58"/>
  <c r="D82" i="58"/>
  <c r="P81" i="58"/>
  <c r="O130" i="58" s="1"/>
  <c r="O81" i="58"/>
  <c r="N130" i="58" s="1"/>
  <c r="N81" i="58"/>
  <c r="U80" i="58"/>
  <c r="Q80" i="58"/>
  <c r="P80" i="58"/>
  <c r="O129" i="58" s="1"/>
  <c r="O80" i="58"/>
  <c r="M80" i="58"/>
  <c r="L80" i="58"/>
  <c r="K80" i="58"/>
  <c r="K129" i="58" s="1"/>
  <c r="I80" i="58"/>
  <c r="D80" i="58"/>
  <c r="P79" i="58"/>
  <c r="O128" i="58" s="1"/>
  <c r="O79" i="58"/>
  <c r="N128" i="58" s="1"/>
  <c r="N79" i="58"/>
  <c r="U78" i="58"/>
  <c r="Q78" i="58"/>
  <c r="P127" i="58" s="1"/>
  <c r="P78" i="58"/>
  <c r="O78" i="58"/>
  <c r="M78" i="58"/>
  <c r="L78" i="58"/>
  <c r="K78" i="58"/>
  <c r="K127" i="58" s="1"/>
  <c r="I78" i="58"/>
  <c r="D78" i="58"/>
  <c r="P77" i="58"/>
  <c r="O126" i="58" s="1"/>
  <c r="O77" i="58"/>
  <c r="N126" i="58" s="1"/>
  <c r="N77" i="58"/>
  <c r="U76" i="58"/>
  <c r="Q76" i="58"/>
  <c r="P76" i="58"/>
  <c r="O125" i="58" s="1"/>
  <c r="O76" i="58"/>
  <c r="M76" i="58"/>
  <c r="L76" i="58"/>
  <c r="K76" i="58"/>
  <c r="K125" i="58" s="1"/>
  <c r="I76" i="58"/>
  <c r="D76" i="58"/>
  <c r="P75" i="58"/>
  <c r="O124" i="58" s="1"/>
  <c r="O75" i="58"/>
  <c r="N124" i="58" s="1"/>
  <c r="N75" i="58"/>
  <c r="U74" i="58"/>
  <c r="Q74" i="58"/>
  <c r="P123" i="58" s="1"/>
  <c r="P74" i="58"/>
  <c r="O74" i="58"/>
  <c r="M74" i="58"/>
  <c r="L74" i="58"/>
  <c r="K74" i="58"/>
  <c r="K123" i="58" s="1"/>
  <c r="I74" i="58"/>
  <c r="D74" i="58"/>
  <c r="P73" i="58"/>
  <c r="O73" i="58"/>
  <c r="N122" i="58" s="1"/>
  <c r="N73" i="58"/>
  <c r="U72" i="58"/>
  <c r="Q72" i="58"/>
  <c r="P121" i="58" s="1"/>
  <c r="P72" i="58"/>
  <c r="O121" i="58" s="1"/>
  <c r="O72" i="58"/>
  <c r="N72" i="58"/>
  <c r="M72" i="58"/>
  <c r="L72" i="58"/>
  <c r="K72" i="58"/>
  <c r="K121" i="58" s="1"/>
  <c r="I72" i="58"/>
  <c r="D72" i="58"/>
  <c r="P71" i="58"/>
  <c r="O120" i="58" s="1"/>
  <c r="O71" i="58"/>
  <c r="N71" i="58"/>
  <c r="U70" i="58"/>
  <c r="Q70" i="58"/>
  <c r="P119" i="58" s="1"/>
  <c r="P70" i="58"/>
  <c r="O119" i="58" s="1"/>
  <c r="O70" i="58"/>
  <c r="M70" i="58"/>
  <c r="L70" i="58"/>
  <c r="K70" i="58"/>
  <c r="I70" i="58"/>
  <c r="D70" i="58"/>
  <c r="P69" i="58"/>
  <c r="O69" i="58"/>
  <c r="N118" i="58" s="1"/>
  <c r="N69" i="58"/>
  <c r="U68" i="58"/>
  <c r="Q68" i="58"/>
  <c r="P117" i="58" s="1"/>
  <c r="P68" i="58"/>
  <c r="O117" i="58" s="1"/>
  <c r="O68" i="58"/>
  <c r="N68" i="58"/>
  <c r="M68" i="58"/>
  <c r="L68" i="58"/>
  <c r="K68" i="58"/>
  <c r="K117" i="58" s="1"/>
  <c r="I68" i="58"/>
  <c r="D68" i="58"/>
  <c r="P67" i="58"/>
  <c r="O116" i="58" s="1"/>
  <c r="O67" i="58"/>
  <c r="N116" i="58" s="1"/>
  <c r="N67" i="58"/>
  <c r="U66" i="58"/>
  <c r="Q66" i="58"/>
  <c r="P115" i="58" s="1"/>
  <c r="P66" i="58"/>
  <c r="O115" i="58" s="1"/>
  <c r="O66" i="58"/>
  <c r="M66" i="58"/>
  <c r="L66" i="58"/>
  <c r="K66" i="58"/>
  <c r="K115" i="58" s="1"/>
  <c r="I66" i="58"/>
  <c r="D66" i="58"/>
  <c r="P65" i="58"/>
  <c r="O114" i="58" s="1"/>
  <c r="O65" i="58"/>
  <c r="N114" i="58" s="1"/>
  <c r="N65" i="58"/>
  <c r="U64" i="58"/>
  <c r="Q64" i="58"/>
  <c r="P64" i="58"/>
  <c r="O113" i="58" s="1"/>
  <c r="O64" i="58"/>
  <c r="M64" i="58"/>
  <c r="L64" i="58"/>
  <c r="K64" i="58"/>
  <c r="K113" i="58" s="1"/>
  <c r="I64" i="58"/>
  <c r="D64" i="58"/>
  <c r="O60" i="58"/>
  <c r="O109" i="58" s="1"/>
  <c r="O59" i="58"/>
  <c r="O108" i="58" s="1"/>
  <c r="H58" i="58"/>
  <c r="O55" i="58"/>
  <c r="S52" i="58"/>
  <c r="Q52" i="58"/>
  <c r="O52" i="58"/>
  <c r="N45" i="58"/>
  <c r="N143" i="58" s="1"/>
  <c r="N43" i="58"/>
  <c r="N92" i="58" s="1"/>
  <c r="N41" i="58"/>
  <c r="N90" i="58" s="1"/>
  <c r="N39" i="58"/>
  <c r="N137" i="58" s="1"/>
  <c r="N37" i="58"/>
  <c r="N86" i="58" s="1"/>
  <c r="N35" i="58"/>
  <c r="N133" i="58" s="1"/>
  <c r="N33" i="58"/>
  <c r="N131" i="58" s="1"/>
  <c r="N31" i="58"/>
  <c r="N129" i="58" s="1"/>
  <c r="N29" i="58"/>
  <c r="N127" i="58" s="1"/>
  <c r="N27" i="58"/>
  <c r="N76" i="58" s="1"/>
  <c r="N25" i="58"/>
  <c r="N74" i="58" s="1"/>
  <c r="N70" i="58"/>
  <c r="N117" i="58"/>
  <c r="N115" i="58"/>
  <c r="P144" i="57"/>
  <c r="U143" i="57"/>
  <c r="Q143" i="57"/>
  <c r="O143" i="57"/>
  <c r="M143" i="57"/>
  <c r="L143" i="57"/>
  <c r="I143" i="57"/>
  <c r="D143" i="57"/>
  <c r="P142" i="57"/>
  <c r="U141" i="57"/>
  <c r="Q141" i="57"/>
  <c r="M141" i="57"/>
  <c r="L141" i="57"/>
  <c r="I141" i="57"/>
  <c r="D141" i="57"/>
  <c r="P140" i="57"/>
  <c r="O140" i="57"/>
  <c r="U139" i="57"/>
  <c r="Q139" i="57"/>
  <c r="M139" i="57"/>
  <c r="L139" i="57"/>
  <c r="I139" i="57"/>
  <c r="D139" i="57"/>
  <c r="P138" i="57"/>
  <c r="O138" i="57"/>
  <c r="N138" i="57"/>
  <c r="U137" i="57"/>
  <c r="Q137" i="57"/>
  <c r="M137" i="57"/>
  <c r="L137" i="57"/>
  <c r="I137" i="57"/>
  <c r="D137" i="57"/>
  <c r="P136" i="57"/>
  <c r="N136" i="57"/>
  <c r="U135" i="57"/>
  <c r="Q135" i="57"/>
  <c r="M135" i="57"/>
  <c r="L135" i="57"/>
  <c r="I135" i="57"/>
  <c r="D135" i="57"/>
  <c r="P134" i="57"/>
  <c r="U133" i="57"/>
  <c r="Q133" i="57"/>
  <c r="M133" i="57"/>
  <c r="L133" i="57"/>
  <c r="I133" i="57"/>
  <c r="D133" i="57"/>
  <c r="P132" i="57"/>
  <c r="U131" i="57"/>
  <c r="Q131" i="57"/>
  <c r="P131" i="57"/>
  <c r="M131" i="57"/>
  <c r="L131" i="57"/>
  <c r="I131" i="57"/>
  <c r="D131" i="57"/>
  <c r="P130" i="57"/>
  <c r="U129" i="57"/>
  <c r="Q129" i="57"/>
  <c r="P129" i="57"/>
  <c r="O129" i="57"/>
  <c r="M129" i="57"/>
  <c r="L129" i="57"/>
  <c r="I129" i="57"/>
  <c r="D129" i="57"/>
  <c r="P128" i="57"/>
  <c r="U127" i="57"/>
  <c r="Q127" i="57"/>
  <c r="O127" i="57"/>
  <c r="M127" i="57"/>
  <c r="L127" i="57"/>
  <c r="I127" i="57"/>
  <c r="D127" i="57"/>
  <c r="P126" i="57"/>
  <c r="U125" i="57"/>
  <c r="Q125" i="57"/>
  <c r="M125" i="57"/>
  <c r="L125" i="57"/>
  <c r="I125" i="57"/>
  <c r="D125" i="57"/>
  <c r="P124" i="57"/>
  <c r="O124" i="57"/>
  <c r="U123" i="57"/>
  <c r="Q123" i="57"/>
  <c r="M123" i="57"/>
  <c r="L123" i="57"/>
  <c r="I123" i="57"/>
  <c r="D123" i="57"/>
  <c r="P122" i="57"/>
  <c r="O122" i="57"/>
  <c r="N122" i="57"/>
  <c r="U121" i="57"/>
  <c r="Q121" i="57"/>
  <c r="M121" i="57"/>
  <c r="L121" i="57"/>
  <c r="I121" i="57"/>
  <c r="D121" i="57"/>
  <c r="P120" i="57"/>
  <c r="N120" i="57"/>
  <c r="U119" i="57"/>
  <c r="Q119" i="57"/>
  <c r="M119" i="57"/>
  <c r="L119" i="57"/>
  <c r="I119" i="57"/>
  <c r="D119" i="57"/>
  <c r="P118" i="57"/>
  <c r="U117" i="57"/>
  <c r="Q117" i="57"/>
  <c r="M117" i="57"/>
  <c r="L117" i="57"/>
  <c r="I117" i="57"/>
  <c r="D117" i="57"/>
  <c r="P116" i="57"/>
  <c r="U115" i="57"/>
  <c r="Q115" i="57"/>
  <c r="P115" i="57"/>
  <c r="M115" i="57"/>
  <c r="L115" i="57"/>
  <c r="I115" i="57"/>
  <c r="D115" i="57"/>
  <c r="P114" i="57"/>
  <c r="U113" i="57"/>
  <c r="Q113" i="57"/>
  <c r="P113" i="57"/>
  <c r="O113" i="57"/>
  <c r="M113" i="57"/>
  <c r="L113" i="57"/>
  <c r="I113" i="57"/>
  <c r="D113" i="57"/>
  <c r="H107" i="57"/>
  <c r="S101" i="57"/>
  <c r="Q101" i="57"/>
  <c r="O101" i="57"/>
  <c r="P95" i="57"/>
  <c r="O144" i="57" s="1"/>
  <c r="O95" i="57"/>
  <c r="N144" i="57" s="1"/>
  <c r="N95" i="57"/>
  <c r="U94" i="57"/>
  <c r="Q94" i="57"/>
  <c r="P143" i="57" s="1"/>
  <c r="P94" i="57"/>
  <c r="O94" i="57"/>
  <c r="M94" i="57"/>
  <c r="L94" i="57"/>
  <c r="K94" i="57"/>
  <c r="K143" i="57" s="1"/>
  <c r="I94" i="57"/>
  <c r="D94" i="57"/>
  <c r="P93" i="57"/>
  <c r="O142" i="57" s="1"/>
  <c r="O93" i="57"/>
  <c r="N142" i="57" s="1"/>
  <c r="N93" i="57"/>
  <c r="U92" i="57"/>
  <c r="Q92" i="57"/>
  <c r="P141" i="57" s="1"/>
  <c r="P92" i="57"/>
  <c r="O141" i="57" s="1"/>
  <c r="O92" i="57"/>
  <c r="M92" i="57"/>
  <c r="L92" i="57"/>
  <c r="K92" i="57"/>
  <c r="K141" i="57" s="1"/>
  <c r="I92" i="57"/>
  <c r="D92" i="57"/>
  <c r="P91" i="57"/>
  <c r="O91" i="57"/>
  <c r="N140" i="57" s="1"/>
  <c r="N91" i="57"/>
  <c r="U90" i="57"/>
  <c r="Q90" i="57"/>
  <c r="P139" i="57" s="1"/>
  <c r="P90" i="57"/>
  <c r="O139" i="57" s="1"/>
  <c r="O90" i="57"/>
  <c r="M90" i="57"/>
  <c r="L90" i="57"/>
  <c r="K90" i="57"/>
  <c r="K139" i="57" s="1"/>
  <c r="I90" i="57"/>
  <c r="D90" i="57"/>
  <c r="P89" i="57"/>
  <c r="O89" i="57"/>
  <c r="N89" i="57"/>
  <c r="U88" i="57"/>
  <c r="Q88" i="57"/>
  <c r="P137" i="57" s="1"/>
  <c r="P88" i="57"/>
  <c r="O137" i="57" s="1"/>
  <c r="O88" i="57"/>
  <c r="M88" i="57"/>
  <c r="L88" i="57"/>
  <c r="K88" i="57"/>
  <c r="K137" i="57" s="1"/>
  <c r="I88" i="57"/>
  <c r="D88" i="57"/>
  <c r="P87" i="57"/>
  <c r="O136" i="57" s="1"/>
  <c r="O87" i="57"/>
  <c r="N87" i="57"/>
  <c r="U86" i="57"/>
  <c r="Q86" i="57"/>
  <c r="P135" i="57" s="1"/>
  <c r="P86" i="57"/>
  <c r="O135" i="57" s="1"/>
  <c r="O86" i="57"/>
  <c r="M86" i="57"/>
  <c r="L86" i="57"/>
  <c r="K86" i="57"/>
  <c r="K135" i="57" s="1"/>
  <c r="I86" i="57"/>
  <c r="D86" i="57"/>
  <c r="P85" i="57"/>
  <c r="O134" i="57" s="1"/>
  <c r="O85" i="57"/>
  <c r="N134" i="57" s="1"/>
  <c r="N85" i="57"/>
  <c r="U84" i="57"/>
  <c r="Q84" i="57"/>
  <c r="P133" i="57" s="1"/>
  <c r="P84" i="57"/>
  <c r="O133" i="57" s="1"/>
  <c r="O84" i="57"/>
  <c r="M84" i="57"/>
  <c r="L84" i="57"/>
  <c r="K84" i="57"/>
  <c r="K133" i="57" s="1"/>
  <c r="I84" i="57"/>
  <c r="D84" i="57"/>
  <c r="P83" i="57"/>
  <c r="O132" i="57" s="1"/>
  <c r="O83" i="57"/>
  <c r="N132" i="57" s="1"/>
  <c r="N83" i="57"/>
  <c r="U82" i="57"/>
  <c r="Q82" i="57"/>
  <c r="P82" i="57"/>
  <c r="O131" i="57" s="1"/>
  <c r="O82" i="57"/>
  <c r="M82" i="57"/>
  <c r="L82" i="57"/>
  <c r="K82" i="57"/>
  <c r="K131" i="57" s="1"/>
  <c r="I82" i="57"/>
  <c r="D82" i="57"/>
  <c r="P81" i="57"/>
  <c r="O130" i="57" s="1"/>
  <c r="O81" i="57"/>
  <c r="N130" i="57" s="1"/>
  <c r="N81" i="57"/>
  <c r="U80" i="57"/>
  <c r="Q80" i="57"/>
  <c r="P80" i="57"/>
  <c r="O80" i="57"/>
  <c r="N80" i="57"/>
  <c r="M80" i="57"/>
  <c r="L80" i="57"/>
  <c r="K80" i="57"/>
  <c r="K129" i="57" s="1"/>
  <c r="I80" i="57"/>
  <c r="D80" i="57"/>
  <c r="P79" i="57"/>
  <c r="O128" i="57" s="1"/>
  <c r="O79" i="57"/>
  <c r="N128" i="57" s="1"/>
  <c r="N79" i="57"/>
  <c r="U78" i="57"/>
  <c r="Q78" i="57"/>
  <c r="P127" i="57" s="1"/>
  <c r="P78" i="57"/>
  <c r="O78" i="57"/>
  <c r="M78" i="57"/>
  <c r="L78" i="57"/>
  <c r="K78" i="57"/>
  <c r="K127" i="57" s="1"/>
  <c r="I78" i="57"/>
  <c r="D78" i="57"/>
  <c r="P77" i="57"/>
  <c r="O126" i="57" s="1"/>
  <c r="O77" i="57"/>
  <c r="N126" i="57" s="1"/>
  <c r="N77" i="57"/>
  <c r="U76" i="57"/>
  <c r="Q76" i="57"/>
  <c r="P125" i="57" s="1"/>
  <c r="P76" i="57"/>
  <c r="O125" i="57" s="1"/>
  <c r="O76" i="57"/>
  <c r="M76" i="57"/>
  <c r="L76" i="57"/>
  <c r="K76" i="57"/>
  <c r="K125" i="57" s="1"/>
  <c r="I76" i="57"/>
  <c r="D76" i="57"/>
  <c r="P75" i="57"/>
  <c r="O75" i="57"/>
  <c r="N124" i="57" s="1"/>
  <c r="N75" i="57"/>
  <c r="U74" i="57"/>
  <c r="Q74" i="57"/>
  <c r="P123" i="57" s="1"/>
  <c r="P74" i="57"/>
  <c r="O123" i="57" s="1"/>
  <c r="O74" i="57"/>
  <c r="M74" i="57"/>
  <c r="L74" i="57"/>
  <c r="K74" i="57"/>
  <c r="K123" i="57" s="1"/>
  <c r="I74" i="57"/>
  <c r="D74" i="57"/>
  <c r="P73" i="57"/>
  <c r="O73" i="57"/>
  <c r="N73" i="57"/>
  <c r="U72" i="57"/>
  <c r="Q72" i="57"/>
  <c r="P121" i="57" s="1"/>
  <c r="P72" i="57"/>
  <c r="O121" i="57" s="1"/>
  <c r="O72" i="57"/>
  <c r="M72" i="57"/>
  <c r="L72" i="57"/>
  <c r="K72" i="57"/>
  <c r="K121" i="57" s="1"/>
  <c r="I72" i="57"/>
  <c r="D72" i="57"/>
  <c r="P71" i="57"/>
  <c r="O120" i="57" s="1"/>
  <c r="O71" i="57"/>
  <c r="N71" i="57"/>
  <c r="U70" i="57"/>
  <c r="Q70" i="57"/>
  <c r="P119" i="57" s="1"/>
  <c r="P70" i="57"/>
  <c r="O119" i="57" s="1"/>
  <c r="O70" i="57"/>
  <c r="M70" i="57"/>
  <c r="L70" i="57"/>
  <c r="K70" i="57"/>
  <c r="K119" i="57" s="1"/>
  <c r="I70" i="57"/>
  <c r="D70" i="57"/>
  <c r="P69" i="57"/>
  <c r="O118" i="57" s="1"/>
  <c r="O69" i="57"/>
  <c r="N118" i="57" s="1"/>
  <c r="N69" i="57"/>
  <c r="U68" i="57"/>
  <c r="Q68" i="57"/>
  <c r="P117" i="57" s="1"/>
  <c r="P68" i="57"/>
  <c r="O117" i="57" s="1"/>
  <c r="O68" i="57"/>
  <c r="M68" i="57"/>
  <c r="L68" i="57"/>
  <c r="K68" i="57"/>
  <c r="K117" i="57" s="1"/>
  <c r="I68" i="57"/>
  <c r="D68" i="57"/>
  <c r="P67" i="57"/>
  <c r="O116" i="57" s="1"/>
  <c r="O67" i="57"/>
  <c r="N116" i="57" s="1"/>
  <c r="N67" i="57"/>
  <c r="U66" i="57"/>
  <c r="Q66" i="57"/>
  <c r="P66" i="57"/>
  <c r="O115" i="57" s="1"/>
  <c r="O66" i="57"/>
  <c r="M66" i="57"/>
  <c r="L66" i="57"/>
  <c r="K66" i="57"/>
  <c r="K115" i="57" s="1"/>
  <c r="I66" i="57"/>
  <c r="D66" i="57"/>
  <c r="P65" i="57"/>
  <c r="O114" i="57" s="1"/>
  <c r="O65" i="57"/>
  <c r="N114" i="57" s="1"/>
  <c r="N65" i="57"/>
  <c r="U64" i="57"/>
  <c r="Q64" i="57"/>
  <c r="P64" i="57"/>
  <c r="O64" i="57"/>
  <c r="N64" i="57"/>
  <c r="M64" i="57"/>
  <c r="L64" i="57"/>
  <c r="K64" i="57"/>
  <c r="K113" i="57" s="1"/>
  <c r="I64" i="57"/>
  <c r="D64" i="57"/>
  <c r="O60" i="57"/>
  <c r="O109" i="57" s="1"/>
  <c r="O59" i="57"/>
  <c r="O108" i="57" s="1"/>
  <c r="H58" i="57"/>
  <c r="S52" i="57"/>
  <c r="Q52" i="57"/>
  <c r="O52" i="57"/>
  <c r="N45" i="57"/>
  <c r="N94" i="57" s="1"/>
  <c r="N43" i="57"/>
  <c r="N92" i="57" s="1"/>
  <c r="N41" i="57"/>
  <c r="N90" i="57" s="1"/>
  <c r="N39" i="57"/>
  <c r="N88" i="57" s="1"/>
  <c r="N37" i="57"/>
  <c r="N86" i="57" s="1"/>
  <c r="N35" i="57"/>
  <c r="N133" i="57" s="1"/>
  <c r="N33" i="57"/>
  <c r="N131" i="57" s="1"/>
  <c r="N31" i="57"/>
  <c r="N129" i="57" s="1"/>
  <c r="N29" i="57"/>
  <c r="N78" i="57" s="1"/>
  <c r="N27" i="57"/>
  <c r="N76" i="57" s="1"/>
  <c r="N25" i="57"/>
  <c r="N74" i="57" s="1"/>
  <c r="N23" i="57"/>
  <c r="N72" i="57" s="1"/>
  <c r="N21" i="57"/>
  <c r="N70" i="57" s="1"/>
  <c r="N19" i="57"/>
  <c r="N68" i="57" s="1"/>
  <c r="N115" i="57"/>
  <c r="N113" i="57"/>
  <c r="P144" i="56"/>
  <c r="U143" i="56"/>
  <c r="Q143" i="56"/>
  <c r="M143" i="56"/>
  <c r="L143" i="56"/>
  <c r="I143" i="56"/>
  <c r="D143" i="56"/>
  <c r="P142" i="56"/>
  <c r="U141" i="56"/>
  <c r="Q141" i="56"/>
  <c r="P141" i="56"/>
  <c r="M141" i="56"/>
  <c r="L141" i="56"/>
  <c r="I141" i="56"/>
  <c r="D141" i="56"/>
  <c r="P140" i="56"/>
  <c r="U139" i="56"/>
  <c r="Q139" i="56"/>
  <c r="P139" i="56"/>
  <c r="O139" i="56"/>
  <c r="M139" i="56"/>
  <c r="L139" i="56"/>
  <c r="I139" i="56"/>
  <c r="D139" i="56"/>
  <c r="P138" i="56"/>
  <c r="U137" i="56"/>
  <c r="Q137" i="56"/>
  <c r="O137" i="56"/>
  <c r="M137" i="56"/>
  <c r="L137" i="56"/>
  <c r="I137" i="56"/>
  <c r="D137" i="56"/>
  <c r="P136" i="56"/>
  <c r="U135" i="56"/>
  <c r="Q135" i="56"/>
  <c r="M135" i="56"/>
  <c r="L135" i="56"/>
  <c r="I135" i="56"/>
  <c r="D135" i="56"/>
  <c r="P134" i="56"/>
  <c r="O134" i="56"/>
  <c r="U133" i="56"/>
  <c r="Q133" i="56"/>
  <c r="M133" i="56"/>
  <c r="L133" i="56"/>
  <c r="I133" i="56"/>
  <c r="D133" i="56"/>
  <c r="P132" i="56"/>
  <c r="O132" i="56"/>
  <c r="N132" i="56"/>
  <c r="U131" i="56"/>
  <c r="Q131" i="56"/>
  <c r="M131" i="56"/>
  <c r="L131" i="56"/>
  <c r="K131" i="56"/>
  <c r="I131" i="56"/>
  <c r="D131" i="56"/>
  <c r="P130" i="56"/>
  <c r="N130" i="56"/>
  <c r="U129" i="56"/>
  <c r="Q129" i="56"/>
  <c r="M129" i="56"/>
  <c r="L129" i="56"/>
  <c r="I129" i="56"/>
  <c r="D129" i="56"/>
  <c r="P128" i="56"/>
  <c r="U127" i="56"/>
  <c r="Q127" i="56"/>
  <c r="M127" i="56"/>
  <c r="L127" i="56"/>
  <c r="I127" i="56"/>
  <c r="D127" i="56"/>
  <c r="P126" i="56"/>
  <c r="U125" i="56"/>
  <c r="Q125" i="56"/>
  <c r="P125" i="56"/>
  <c r="M125" i="56"/>
  <c r="L125" i="56"/>
  <c r="I125" i="56"/>
  <c r="D125" i="56"/>
  <c r="P124" i="56"/>
  <c r="U123" i="56"/>
  <c r="Q123" i="56"/>
  <c r="P123" i="56"/>
  <c r="O123" i="56"/>
  <c r="M123" i="56"/>
  <c r="L123" i="56"/>
  <c r="I123" i="56"/>
  <c r="D123" i="56"/>
  <c r="P122" i="56"/>
  <c r="U121" i="56"/>
  <c r="Q121" i="56"/>
  <c r="O121" i="56"/>
  <c r="M121" i="56"/>
  <c r="L121" i="56"/>
  <c r="I121" i="56"/>
  <c r="D121" i="56"/>
  <c r="P120" i="56"/>
  <c r="U119" i="56"/>
  <c r="Q119" i="56"/>
  <c r="M119" i="56"/>
  <c r="L119" i="56"/>
  <c r="I119" i="56"/>
  <c r="D119" i="56"/>
  <c r="P118" i="56"/>
  <c r="O118" i="56"/>
  <c r="U117" i="56"/>
  <c r="Q117" i="56"/>
  <c r="M117" i="56"/>
  <c r="L117" i="56"/>
  <c r="I117" i="56"/>
  <c r="D117" i="56"/>
  <c r="P116" i="56"/>
  <c r="O116" i="56"/>
  <c r="N116" i="56"/>
  <c r="U115" i="56"/>
  <c r="Q115" i="56"/>
  <c r="P115" i="56"/>
  <c r="M115" i="56"/>
  <c r="L115" i="56"/>
  <c r="I115" i="56"/>
  <c r="D115" i="56"/>
  <c r="P114" i="56"/>
  <c r="N114" i="56"/>
  <c r="U113" i="56"/>
  <c r="Q113" i="56"/>
  <c r="O113" i="56"/>
  <c r="M113" i="56"/>
  <c r="L113" i="56"/>
  <c r="K113" i="56"/>
  <c r="I113" i="56"/>
  <c r="D113" i="56"/>
  <c r="H107" i="56"/>
  <c r="O106" i="56"/>
  <c r="O104" i="56"/>
  <c r="S101" i="56"/>
  <c r="Q101" i="56"/>
  <c r="O101" i="56"/>
  <c r="P95" i="56"/>
  <c r="O144" i="56" s="1"/>
  <c r="O95" i="56"/>
  <c r="N144" i="56" s="1"/>
  <c r="N95" i="56"/>
  <c r="U94" i="56"/>
  <c r="Q94" i="56"/>
  <c r="P143" i="56" s="1"/>
  <c r="P94" i="56"/>
  <c r="O143" i="56" s="1"/>
  <c r="O94" i="56"/>
  <c r="N94" i="56"/>
  <c r="M94" i="56"/>
  <c r="L94" i="56"/>
  <c r="K94" i="56"/>
  <c r="K143" i="56" s="1"/>
  <c r="I94" i="56"/>
  <c r="D94" i="56"/>
  <c r="P93" i="56"/>
  <c r="O142" i="56" s="1"/>
  <c r="O93" i="56"/>
  <c r="N142" i="56" s="1"/>
  <c r="N93" i="56"/>
  <c r="U92" i="56"/>
  <c r="Q92" i="56"/>
  <c r="P92" i="56"/>
  <c r="O141" i="56" s="1"/>
  <c r="O92" i="56"/>
  <c r="M92" i="56"/>
  <c r="L92" i="56"/>
  <c r="K92" i="56"/>
  <c r="K141" i="56" s="1"/>
  <c r="I92" i="56"/>
  <c r="D92" i="56"/>
  <c r="P91" i="56"/>
  <c r="O140" i="56" s="1"/>
  <c r="O91" i="56"/>
  <c r="N140" i="56" s="1"/>
  <c r="N91" i="56"/>
  <c r="U90" i="56"/>
  <c r="Q90" i="56"/>
  <c r="P90" i="56"/>
  <c r="O90" i="56"/>
  <c r="M90" i="56"/>
  <c r="L90" i="56"/>
  <c r="K90" i="56"/>
  <c r="K139" i="56" s="1"/>
  <c r="I90" i="56"/>
  <c r="D90" i="56"/>
  <c r="P89" i="56"/>
  <c r="O138" i="56" s="1"/>
  <c r="O89" i="56"/>
  <c r="N138" i="56" s="1"/>
  <c r="N89" i="56"/>
  <c r="U88" i="56"/>
  <c r="Q88" i="56"/>
  <c r="P137" i="56" s="1"/>
  <c r="P88" i="56"/>
  <c r="O88" i="56"/>
  <c r="M88" i="56"/>
  <c r="L88" i="56"/>
  <c r="K88" i="56"/>
  <c r="K137" i="56" s="1"/>
  <c r="I88" i="56"/>
  <c r="D88" i="56"/>
  <c r="P87" i="56"/>
  <c r="O136" i="56" s="1"/>
  <c r="O87" i="56"/>
  <c r="N136" i="56" s="1"/>
  <c r="N87" i="56"/>
  <c r="U86" i="56"/>
  <c r="Q86" i="56"/>
  <c r="P135" i="56" s="1"/>
  <c r="P86" i="56"/>
  <c r="O135" i="56" s="1"/>
  <c r="O86" i="56"/>
  <c r="M86" i="56"/>
  <c r="L86" i="56"/>
  <c r="K86" i="56"/>
  <c r="K135" i="56" s="1"/>
  <c r="I86" i="56"/>
  <c r="D86" i="56"/>
  <c r="P85" i="56"/>
  <c r="O85" i="56"/>
  <c r="N134" i="56" s="1"/>
  <c r="N85" i="56"/>
  <c r="U84" i="56"/>
  <c r="Q84" i="56"/>
  <c r="P133" i="56" s="1"/>
  <c r="P84" i="56"/>
  <c r="O133" i="56" s="1"/>
  <c r="O84" i="56"/>
  <c r="M84" i="56"/>
  <c r="L84" i="56"/>
  <c r="K84" i="56"/>
  <c r="K133" i="56" s="1"/>
  <c r="I84" i="56"/>
  <c r="D84" i="56"/>
  <c r="P83" i="56"/>
  <c r="O83" i="56"/>
  <c r="N83" i="56"/>
  <c r="U82" i="56"/>
  <c r="Q82" i="56"/>
  <c r="P131" i="56" s="1"/>
  <c r="P82" i="56"/>
  <c r="O131" i="56" s="1"/>
  <c r="O82" i="56"/>
  <c r="M82" i="56"/>
  <c r="L82" i="56"/>
  <c r="K82" i="56"/>
  <c r="I82" i="56"/>
  <c r="D82" i="56"/>
  <c r="P81" i="56"/>
  <c r="O130" i="56" s="1"/>
  <c r="O81" i="56"/>
  <c r="N81" i="56"/>
  <c r="U80" i="56"/>
  <c r="Q80" i="56"/>
  <c r="P129" i="56" s="1"/>
  <c r="P80" i="56"/>
  <c r="O129" i="56" s="1"/>
  <c r="O80" i="56"/>
  <c r="M80" i="56"/>
  <c r="L80" i="56"/>
  <c r="K80" i="56"/>
  <c r="K129" i="56" s="1"/>
  <c r="I80" i="56"/>
  <c r="D80" i="56"/>
  <c r="P79" i="56"/>
  <c r="O128" i="56" s="1"/>
  <c r="O79" i="56"/>
  <c r="N128" i="56" s="1"/>
  <c r="N79" i="56"/>
  <c r="U78" i="56"/>
  <c r="Q78" i="56"/>
  <c r="P127" i="56" s="1"/>
  <c r="P78" i="56"/>
  <c r="O127" i="56" s="1"/>
  <c r="O78" i="56"/>
  <c r="N78" i="56"/>
  <c r="M78" i="56"/>
  <c r="L78" i="56"/>
  <c r="K78" i="56"/>
  <c r="K127" i="56" s="1"/>
  <c r="I78" i="56"/>
  <c r="D78" i="56"/>
  <c r="P77" i="56"/>
  <c r="O126" i="56" s="1"/>
  <c r="O77" i="56"/>
  <c r="N126" i="56" s="1"/>
  <c r="N77" i="56"/>
  <c r="U76" i="56"/>
  <c r="Q76" i="56"/>
  <c r="P76" i="56"/>
  <c r="O125" i="56" s="1"/>
  <c r="O76" i="56"/>
  <c r="M76" i="56"/>
  <c r="L76" i="56"/>
  <c r="K76" i="56"/>
  <c r="K125" i="56" s="1"/>
  <c r="I76" i="56"/>
  <c r="D76" i="56"/>
  <c r="P75" i="56"/>
  <c r="O124" i="56" s="1"/>
  <c r="O75" i="56"/>
  <c r="N124" i="56" s="1"/>
  <c r="N75" i="56"/>
  <c r="U74" i="56"/>
  <c r="Q74" i="56"/>
  <c r="P74" i="56"/>
  <c r="O74" i="56"/>
  <c r="M74" i="56"/>
  <c r="L74" i="56"/>
  <c r="K74" i="56"/>
  <c r="K123" i="56" s="1"/>
  <c r="I74" i="56"/>
  <c r="D74" i="56"/>
  <c r="P73" i="56"/>
  <c r="O122" i="56" s="1"/>
  <c r="O73" i="56"/>
  <c r="N122" i="56" s="1"/>
  <c r="N73" i="56"/>
  <c r="U72" i="56"/>
  <c r="Q72" i="56"/>
  <c r="P121" i="56" s="1"/>
  <c r="P72" i="56"/>
  <c r="O72" i="56"/>
  <c r="M72" i="56"/>
  <c r="L72" i="56"/>
  <c r="K72" i="56"/>
  <c r="K121" i="56" s="1"/>
  <c r="I72" i="56"/>
  <c r="D72" i="56"/>
  <c r="P71" i="56"/>
  <c r="O120" i="56" s="1"/>
  <c r="O71" i="56"/>
  <c r="N120" i="56" s="1"/>
  <c r="N71" i="56"/>
  <c r="U70" i="56"/>
  <c r="Q70" i="56"/>
  <c r="P119" i="56" s="1"/>
  <c r="P70" i="56"/>
  <c r="O119" i="56" s="1"/>
  <c r="O70" i="56"/>
  <c r="M70" i="56"/>
  <c r="L70" i="56"/>
  <c r="K70" i="56"/>
  <c r="K119" i="56" s="1"/>
  <c r="I70" i="56"/>
  <c r="D70" i="56"/>
  <c r="P69" i="56"/>
  <c r="O69" i="56"/>
  <c r="N118" i="56" s="1"/>
  <c r="N69" i="56"/>
  <c r="U68" i="56"/>
  <c r="Q68" i="56"/>
  <c r="P117" i="56" s="1"/>
  <c r="P68" i="56"/>
  <c r="O117" i="56" s="1"/>
  <c r="O68" i="56"/>
  <c r="M68" i="56"/>
  <c r="L68" i="56"/>
  <c r="K68" i="56"/>
  <c r="K117" i="56" s="1"/>
  <c r="I68" i="56"/>
  <c r="D68" i="56"/>
  <c r="P67" i="56"/>
  <c r="O67" i="56"/>
  <c r="N67" i="56"/>
  <c r="U66" i="56"/>
  <c r="Q66" i="56"/>
  <c r="P66" i="56"/>
  <c r="O115" i="56" s="1"/>
  <c r="O66" i="56"/>
  <c r="M66" i="56"/>
  <c r="L66" i="56"/>
  <c r="K66" i="56"/>
  <c r="K115" i="56" s="1"/>
  <c r="I66" i="56"/>
  <c r="D66" i="56"/>
  <c r="P65" i="56"/>
  <c r="O114" i="56" s="1"/>
  <c r="O65" i="56"/>
  <c r="N65" i="56"/>
  <c r="U64" i="56"/>
  <c r="Q64" i="56"/>
  <c r="P113" i="56" s="1"/>
  <c r="P64" i="56"/>
  <c r="O64" i="56"/>
  <c r="M64" i="56"/>
  <c r="L64" i="56"/>
  <c r="K64" i="56"/>
  <c r="I64" i="56"/>
  <c r="D64" i="56"/>
  <c r="O60" i="56"/>
  <c r="O109" i="56" s="1"/>
  <c r="O59" i="56"/>
  <c r="O108" i="56" s="1"/>
  <c r="H58" i="56"/>
  <c r="O57" i="56"/>
  <c r="O55" i="56"/>
  <c r="S52" i="56"/>
  <c r="Q52" i="56"/>
  <c r="O52" i="56"/>
  <c r="N45" i="56"/>
  <c r="N143" i="56" s="1"/>
  <c r="N43" i="56"/>
  <c r="N92" i="56" s="1"/>
  <c r="N41" i="56"/>
  <c r="N90" i="56" s="1"/>
  <c r="N39" i="56"/>
  <c r="N88" i="56" s="1"/>
  <c r="N37" i="56"/>
  <c r="N86" i="56" s="1"/>
  <c r="N35" i="56"/>
  <c r="N133" i="56" s="1"/>
  <c r="N33" i="56"/>
  <c r="N131" i="56" s="1"/>
  <c r="N31" i="56"/>
  <c r="N129" i="56" s="1"/>
  <c r="N29" i="56"/>
  <c r="N127" i="56" s="1"/>
  <c r="N27" i="56"/>
  <c r="N76" i="56" s="1"/>
  <c r="N25" i="56"/>
  <c r="N74" i="56" s="1"/>
  <c r="N23" i="56"/>
  <c r="N72" i="56" s="1"/>
  <c r="N21" i="56"/>
  <c r="N119" i="56" s="1"/>
  <c r="N19" i="56"/>
  <c r="N117" i="56" s="1"/>
  <c r="N17" i="56"/>
  <c r="N15" i="56"/>
  <c r="N113" i="56" s="1"/>
  <c r="M115" i="1"/>
  <c r="M117" i="1"/>
  <c r="M119" i="1"/>
  <c r="M121" i="1"/>
  <c r="M123" i="1"/>
  <c r="M125" i="1"/>
  <c r="M127" i="1"/>
  <c r="M129" i="1"/>
  <c r="M131" i="1"/>
  <c r="M133" i="1"/>
  <c r="M135" i="1"/>
  <c r="M137" i="1"/>
  <c r="M139" i="1"/>
  <c r="M141" i="1"/>
  <c r="M143" i="1"/>
  <c r="M113" i="1"/>
  <c r="M66" i="1"/>
  <c r="M68" i="1"/>
  <c r="M70" i="1"/>
  <c r="M72" i="1"/>
  <c r="M74" i="1"/>
  <c r="M76" i="1"/>
  <c r="M78" i="1"/>
  <c r="M80" i="1"/>
  <c r="M82" i="1"/>
  <c r="M84" i="1"/>
  <c r="M86" i="1"/>
  <c r="M88" i="1"/>
  <c r="M90" i="1"/>
  <c r="M92" i="1"/>
  <c r="M94" i="1"/>
  <c r="M64" i="1"/>
  <c r="O115" i="1"/>
  <c r="P115" i="1"/>
  <c r="N116" i="1"/>
  <c r="O116" i="1"/>
  <c r="P116" i="1"/>
  <c r="N118" i="1"/>
  <c r="O118" i="1"/>
  <c r="P118" i="1"/>
  <c r="O119" i="1"/>
  <c r="P119" i="1"/>
  <c r="N120" i="1"/>
  <c r="O120" i="1"/>
  <c r="P120" i="1"/>
  <c r="O121" i="1"/>
  <c r="P121" i="1"/>
  <c r="N122" i="1"/>
  <c r="O122" i="1"/>
  <c r="P122" i="1"/>
  <c r="O123" i="1"/>
  <c r="P123" i="1"/>
  <c r="N124" i="1"/>
  <c r="O124" i="1"/>
  <c r="P124" i="1"/>
  <c r="O125" i="1"/>
  <c r="P125" i="1"/>
  <c r="N126" i="1"/>
  <c r="O126" i="1"/>
  <c r="P126" i="1"/>
  <c r="O127" i="1"/>
  <c r="P127" i="1"/>
  <c r="N128" i="1"/>
  <c r="O128" i="1"/>
  <c r="P128" i="1"/>
  <c r="O129" i="1"/>
  <c r="P129" i="1"/>
  <c r="N130" i="1"/>
  <c r="O130" i="1"/>
  <c r="P130" i="1"/>
  <c r="O131" i="1"/>
  <c r="P131" i="1"/>
  <c r="N132" i="1"/>
  <c r="O132" i="1"/>
  <c r="P132" i="1"/>
  <c r="O133" i="1"/>
  <c r="P133" i="1"/>
  <c r="N134" i="1"/>
  <c r="O134" i="1"/>
  <c r="P134" i="1"/>
  <c r="O135" i="1"/>
  <c r="P135" i="1"/>
  <c r="N136" i="1"/>
  <c r="O136" i="1"/>
  <c r="P136" i="1"/>
  <c r="O137" i="1"/>
  <c r="P137" i="1"/>
  <c r="N138" i="1"/>
  <c r="O138" i="1"/>
  <c r="P138" i="1"/>
  <c r="O139" i="1"/>
  <c r="P139" i="1"/>
  <c r="N140" i="1"/>
  <c r="O140" i="1"/>
  <c r="P140" i="1"/>
  <c r="O141" i="1"/>
  <c r="P141" i="1"/>
  <c r="N142" i="1"/>
  <c r="O142" i="1"/>
  <c r="P142" i="1"/>
  <c r="O143" i="1"/>
  <c r="P143" i="1"/>
  <c r="N144" i="1"/>
  <c r="O144" i="1"/>
  <c r="P144" i="1"/>
  <c r="P114" i="1"/>
  <c r="O114" i="1"/>
  <c r="N114" i="1"/>
  <c r="P113" i="1"/>
  <c r="O113" i="1"/>
  <c r="O66" i="1"/>
  <c r="P66" i="1"/>
  <c r="N67" i="1"/>
  <c r="O67" i="1"/>
  <c r="P67" i="1"/>
  <c r="O68" i="1"/>
  <c r="P68" i="1"/>
  <c r="O117" i="1" s="1"/>
  <c r="N69" i="1"/>
  <c r="O69" i="1"/>
  <c r="P69" i="1"/>
  <c r="O70" i="1"/>
  <c r="P70" i="1"/>
  <c r="N71" i="1"/>
  <c r="O71" i="1"/>
  <c r="P71" i="1"/>
  <c r="O72" i="1"/>
  <c r="P72" i="1"/>
  <c r="N73" i="1"/>
  <c r="O73" i="1"/>
  <c r="P73" i="1"/>
  <c r="O74" i="1"/>
  <c r="P74" i="1"/>
  <c r="N75" i="1"/>
  <c r="O75" i="1"/>
  <c r="P75" i="1"/>
  <c r="O76" i="1"/>
  <c r="P76" i="1"/>
  <c r="N77" i="1"/>
  <c r="O77" i="1"/>
  <c r="P77" i="1"/>
  <c r="O78" i="1"/>
  <c r="P78" i="1"/>
  <c r="N79" i="1"/>
  <c r="O79" i="1"/>
  <c r="P79" i="1"/>
  <c r="O80" i="1"/>
  <c r="P80" i="1"/>
  <c r="N81" i="1"/>
  <c r="O81" i="1"/>
  <c r="P81" i="1"/>
  <c r="O82" i="1"/>
  <c r="P82" i="1"/>
  <c r="N83" i="1"/>
  <c r="O83" i="1"/>
  <c r="P83" i="1"/>
  <c r="O84" i="1"/>
  <c r="P84" i="1"/>
  <c r="N85" i="1"/>
  <c r="O85" i="1"/>
  <c r="P85" i="1"/>
  <c r="O86" i="1"/>
  <c r="P86" i="1"/>
  <c r="N87" i="1"/>
  <c r="O87" i="1"/>
  <c r="P87" i="1"/>
  <c r="O88" i="1"/>
  <c r="P88" i="1"/>
  <c r="N89" i="1"/>
  <c r="O89" i="1"/>
  <c r="P89" i="1"/>
  <c r="O90" i="1"/>
  <c r="P90" i="1"/>
  <c r="N91" i="1"/>
  <c r="O91" i="1"/>
  <c r="P91" i="1"/>
  <c r="O92" i="1"/>
  <c r="P92" i="1"/>
  <c r="N93" i="1"/>
  <c r="O93" i="1"/>
  <c r="P93" i="1"/>
  <c r="O94" i="1"/>
  <c r="P94" i="1"/>
  <c r="N95" i="1"/>
  <c r="O95" i="1"/>
  <c r="P95" i="1"/>
  <c r="P65" i="1"/>
  <c r="O65" i="1"/>
  <c r="N65" i="1"/>
  <c r="P64" i="1"/>
  <c r="O64" i="1"/>
  <c r="N17" i="1"/>
  <c r="N115" i="1" s="1"/>
  <c r="N68" i="1"/>
  <c r="N23" i="1"/>
  <c r="N25" i="1"/>
  <c r="N123" i="1" s="1"/>
  <c r="N27" i="1"/>
  <c r="N125" i="1" s="1"/>
  <c r="N29" i="1"/>
  <c r="N78" i="1" s="1"/>
  <c r="N31" i="1"/>
  <c r="N129" i="1" s="1"/>
  <c r="N33" i="1"/>
  <c r="N131" i="1" s="1"/>
  <c r="N35" i="1"/>
  <c r="N133" i="1" s="1"/>
  <c r="N37" i="1"/>
  <c r="N86" i="1" s="1"/>
  <c r="N39" i="1"/>
  <c r="N88" i="1" s="1"/>
  <c r="N41" i="1"/>
  <c r="N90" i="1" s="1"/>
  <c r="N43" i="1"/>
  <c r="N92" i="1" s="1"/>
  <c r="N45" i="1"/>
  <c r="N94" i="1" s="1"/>
  <c r="Y45" i="1"/>
  <c r="E12" i="3" s="1"/>
  <c r="M62" i="3"/>
  <c r="M63" i="3"/>
  <c r="M61" i="3"/>
  <c r="O60" i="1"/>
  <c r="O109" i="1" s="1"/>
  <c r="O59" i="1"/>
  <c r="O108" i="1" s="1"/>
  <c r="K84" i="1"/>
  <c r="K133" i="1" s="1"/>
  <c r="K86" i="1"/>
  <c r="K135" i="1" s="1"/>
  <c r="K88" i="1"/>
  <c r="K137" i="1" s="1"/>
  <c r="K90" i="1"/>
  <c r="K139" i="1" s="1"/>
  <c r="K66" i="1"/>
  <c r="K68" i="1"/>
  <c r="K70" i="1"/>
  <c r="K119" i="1" s="1"/>
  <c r="K72" i="1"/>
  <c r="K121" i="1" s="1"/>
  <c r="K74" i="1"/>
  <c r="K123" i="1" s="1"/>
  <c r="K76" i="1"/>
  <c r="K125" i="1" s="1"/>
  <c r="K78" i="1"/>
  <c r="K127" i="1" s="1"/>
  <c r="K80" i="1"/>
  <c r="K129" i="1" s="1"/>
  <c r="K82" i="1"/>
  <c r="K131" i="1" s="1"/>
  <c r="K92" i="1"/>
  <c r="K141" i="1" s="1"/>
  <c r="K94" i="1"/>
  <c r="K143" i="1" s="1"/>
  <c r="L113" i="1"/>
  <c r="Q113" i="1"/>
  <c r="U113" i="1"/>
  <c r="N137" i="1" l="1"/>
  <c r="N84" i="1"/>
  <c r="N80" i="1"/>
  <c r="N80" i="56"/>
  <c r="N135" i="56"/>
  <c r="N137" i="56"/>
  <c r="N115" i="56"/>
  <c r="Y47" i="56"/>
  <c r="N70" i="56"/>
  <c r="N121" i="56"/>
  <c r="M145" i="56" s="1"/>
  <c r="M145" i="67"/>
  <c r="M96" i="66"/>
  <c r="M145" i="66"/>
  <c r="N131" i="59"/>
  <c r="N74" i="59"/>
  <c r="N141" i="59"/>
  <c r="N143" i="59"/>
  <c r="N90" i="59"/>
  <c r="N125" i="59"/>
  <c r="N127" i="59"/>
  <c r="Y47" i="59"/>
  <c r="N88" i="58"/>
  <c r="M47" i="58"/>
  <c r="K36" i="3" s="1"/>
  <c r="N78" i="58"/>
  <c r="N94" i="58"/>
  <c r="Y47" i="58"/>
  <c r="Y47" i="62"/>
  <c r="N84" i="62"/>
  <c r="N125" i="62"/>
  <c r="M47" i="62"/>
  <c r="K34" i="3" s="1"/>
  <c r="N74" i="62"/>
  <c r="N72" i="61"/>
  <c r="N125" i="61"/>
  <c r="N137" i="61"/>
  <c r="N84" i="61"/>
  <c r="N143" i="60"/>
  <c r="N121" i="60"/>
  <c r="M145" i="60" s="1"/>
  <c r="N127" i="60"/>
  <c r="N90" i="60"/>
  <c r="N137" i="60"/>
  <c r="Y47" i="60"/>
  <c r="N84" i="64"/>
  <c r="N137" i="64"/>
  <c r="N141" i="64"/>
  <c r="N117" i="64"/>
  <c r="Y47" i="64"/>
  <c r="N121" i="64"/>
  <c r="N125" i="64"/>
  <c r="N125" i="57"/>
  <c r="N127" i="57"/>
  <c r="N121" i="63"/>
  <c r="N141" i="65"/>
  <c r="N143" i="1"/>
  <c r="N135" i="1"/>
  <c r="N139" i="1"/>
  <c r="N141" i="1"/>
  <c r="N141" i="57"/>
  <c r="N143" i="57"/>
  <c r="N117" i="57"/>
  <c r="Y47" i="57"/>
  <c r="N68" i="63"/>
  <c r="N125" i="63"/>
  <c r="N137" i="63"/>
  <c r="Y47" i="63"/>
  <c r="N68" i="65"/>
  <c r="N84" i="65"/>
  <c r="N125" i="65"/>
  <c r="Y47" i="65"/>
  <c r="N127" i="1"/>
  <c r="N82" i="1"/>
  <c r="N74" i="1"/>
  <c r="N76" i="1"/>
  <c r="M145" i="69"/>
  <c r="M96" i="69"/>
  <c r="E61" i="3"/>
  <c r="Y47" i="1"/>
  <c r="O57" i="61"/>
  <c r="E61" i="68"/>
  <c r="E59" i="68"/>
  <c r="G11" i="68"/>
  <c r="G59" i="68" s="1"/>
  <c r="N70" i="1"/>
  <c r="Y41" i="1"/>
  <c r="G12" i="3"/>
  <c r="G60" i="3" s="1"/>
  <c r="E60" i="3"/>
  <c r="O57" i="57"/>
  <c r="N117" i="1"/>
  <c r="N119" i="1"/>
  <c r="O55" i="65"/>
  <c r="O55" i="62"/>
  <c r="O106" i="59"/>
  <c r="N72" i="1"/>
  <c r="N121" i="1"/>
  <c r="O104" i="63"/>
  <c r="O104" i="64"/>
  <c r="O104" i="67"/>
  <c r="O106" i="65"/>
  <c r="O104" i="57"/>
  <c r="O104" i="66"/>
  <c r="O55" i="66"/>
  <c r="O57" i="62"/>
  <c r="O57" i="67"/>
  <c r="O106" i="67"/>
  <c r="O57" i="58"/>
  <c r="O106" i="63"/>
  <c r="O106" i="66"/>
  <c r="O57" i="66"/>
  <c r="N64" i="56"/>
  <c r="N66" i="65"/>
  <c r="N82" i="65"/>
  <c r="N123" i="65"/>
  <c r="N139" i="65"/>
  <c r="N64" i="65"/>
  <c r="N80" i="65"/>
  <c r="N121" i="65"/>
  <c r="N137" i="65"/>
  <c r="N78" i="65"/>
  <c r="N94" i="65"/>
  <c r="N119" i="65"/>
  <c r="N135" i="65"/>
  <c r="M47" i="65"/>
  <c r="K22" i="3" s="1"/>
  <c r="N66" i="64"/>
  <c r="N82" i="64"/>
  <c r="N123" i="64"/>
  <c r="N139" i="64"/>
  <c r="N78" i="64"/>
  <c r="N94" i="64"/>
  <c r="N119" i="64"/>
  <c r="M145" i="64" s="1"/>
  <c r="N135" i="64"/>
  <c r="M47" i="64"/>
  <c r="K28" i="3" s="1"/>
  <c r="N66" i="63"/>
  <c r="N82" i="63"/>
  <c r="N123" i="63"/>
  <c r="N139" i="63"/>
  <c r="N64" i="63"/>
  <c r="N80" i="63"/>
  <c r="N78" i="63"/>
  <c r="N94" i="63"/>
  <c r="N119" i="63"/>
  <c r="N135" i="63"/>
  <c r="M47" i="63"/>
  <c r="K24" i="3" s="1"/>
  <c r="N141" i="62"/>
  <c r="N66" i="62"/>
  <c r="N82" i="62"/>
  <c r="N139" i="62"/>
  <c r="N64" i="62"/>
  <c r="M96" i="62" s="1"/>
  <c r="N80" i="62"/>
  <c r="N137" i="62"/>
  <c r="N94" i="62"/>
  <c r="N119" i="62"/>
  <c r="N135" i="62"/>
  <c r="N113" i="62"/>
  <c r="N66" i="61"/>
  <c r="M96" i="61" s="1"/>
  <c r="N82" i="61"/>
  <c r="N123" i="61"/>
  <c r="N139" i="61"/>
  <c r="N64" i="61"/>
  <c r="N78" i="61"/>
  <c r="N94" i="61"/>
  <c r="N119" i="61"/>
  <c r="N135" i="61"/>
  <c r="N80" i="61"/>
  <c r="M47" i="61"/>
  <c r="K32" i="3" s="1"/>
  <c r="N68" i="60"/>
  <c r="N84" i="60"/>
  <c r="N64" i="60"/>
  <c r="N135" i="60"/>
  <c r="N80" i="60"/>
  <c r="M47" i="60"/>
  <c r="K30" i="3" s="1"/>
  <c r="N68" i="59"/>
  <c r="N84" i="59"/>
  <c r="N80" i="59"/>
  <c r="N135" i="59"/>
  <c r="N64" i="59"/>
  <c r="M47" i="59"/>
  <c r="K38" i="3" s="1"/>
  <c r="N125" i="58"/>
  <c r="N141" i="58"/>
  <c r="N66" i="58"/>
  <c r="N82" i="58"/>
  <c r="N123" i="58"/>
  <c r="N139" i="58"/>
  <c r="N64" i="58"/>
  <c r="N80" i="58"/>
  <c r="N119" i="58"/>
  <c r="N135" i="58"/>
  <c r="N113" i="58"/>
  <c r="M145" i="57"/>
  <c r="N66" i="57"/>
  <c r="M96" i="57" s="1"/>
  <c r="N82" i="57"/>
  <c r="N123" i="57"/>
  <c r="N139" i="57"/>
  <c r="N121" i="57"/>
  <c r="N137" i="57"/>
  <c r="N119" i="57"/>
  <c r="N135" i="57"/>
  <c r="N84" i="57"/>
  <c r="M47" i="57"/>
  <c r="K26" i="3" s="1"/>
  <c r="N68" i="56"/>
  <c r="N84" i="56"/>
  <c r="N125" i="56"/>
  <c r="N141" i="56"/>
  <c r="N66" i="56"/>
  <c r="N82" i="56"/>
  <c r="N123" i="56"/>
  <c r="N139" i="56"/>
  <c r="M47" i="56"/>
  <c r="N66" i="1"/>
  <c r="N64" i="1"/>
  <c r="N113" i="1"/>
  <c r="T95" i="3"/>
  <c r="T94" i="3"/>
  <c r="O96" i="3"/>
  <c r="O95" i="3"/>
  <c r="O94" i="3"/>
  <c r="M145" i="59" l="1"/>
  <c r="M96" i="59"/>
  <c r="M96" i="58"/>
  <c r="M145" i="58"/>
  <c r="M145" i="62"/>
  <c r="M145" i="61"/>
  <c r="M96" i="64"/>
  <c r="M145" i="65"/>
  <c r="M145" i="63"/>
  <c r="E11" i="3"/>
  <c r="E59" i="3" s="1"/>
  <c r="E60" i="68"/>
  <c r="G12" i="68"/>
  <c r="G60" i="68" s="1"/>
  <c r="E14" i="3"/>
  <c r="M96" i="65"/>
  <c r="M96" i="63"/>
  <c r="M96" i="60"/>
  <c r="M96" i="56"/>
  <c r="K64" i="1"/>
  <c r="K113" i="1" s="1"/>
  <c r="L64" i="1"/>
  <c r="E15" i="3" l="1"/>
  <c r="G11" i="3"/>
  <c r="G59" i="3" s="1"/>
  <c r="G14" i="3"/>
  <c r="G62" i="3" s="1"/>
  <c r="E62" i="3"/>
  <c r="E63" i="3" s="1"/>
  <c r="E62" i="68"/>
  <c r="E63" i="68" s="1"/>
  <c r="G14" i="68"/>
  <c r="E15" i="68"/>
  <c r="U133" i="1"/>
  <c r="U135" i="1"/>
  <c r="U137" i="1"/>
  <c r="U139" i="1"/>
  <c r="U141" i="1"/>
  <c r="U143" i="1"/>
  <c r="Q135" i="1"/>
  <c r="Q137" i="1"/>
  <c r="Q139" i="1"/>
  <c r="Q141" i="1"/>
  <c r="Q143" i="1"/>
  <c r="I133" i="1"/>
  <c r="I135" i="1"/>
  <c r="I137" i="1"/>
  <c r="I139" i="1"/>
  <c r="I141" i="1"/>
  <c r="I143" i="1"/>
  <c r="D135" i="1"/>
  <c r="D137" i="1"/>
  <c r="D139" i="1"/>
  <c r="D141" i="1"/>
  <c r="D143" i="1"/>
  <c r="C135" i="1"/>
  <c r="C137" i="1"/>
  <c r="C139" i="1"/>
  <c r="C141" i="1"/>
  <c r="C143" i="1"/>
  <c r="B135" i="1"/>
  <c r="B137" i="1"/>
  <c r="B139" i="1"/>
  <c r="B141" i="1"/>
  <c r="B143" i="1"/>
  <c r="U64" i="1"/>
  <c r="U66" i="1"/>
  <c r="U68" i="1"/>
  <c r="U70" i="1"/>
  <c r="U72" i="1"/>
  <c r="U74" i="1"/>
  <c r="U76" i="1"/>
  <c r="U78" i="1"/>
  <c r="U80" i="1"/>
  <c r="U82" i="1"/>
  <c r="U84" i="1"/>
  <c r="U86" i="1"/>
  <c r="U88" i="1"/>
  <c r="U90" i="1"/>
  <c r="U92" i="1"/>
  <c r="U94" i="1"/>
  <c r="Q80" i="1"/>
  <c r="Q82" i="1"/>
  <c r="Q84" i="1"/>
  <c r="Q86" i="1"/>
  <c r="Q88" i="1"/>
  <c r="Q90" i="1"/>
  <c r="Q92" i="1"/>
  <c r="Q94" i="1"/>
  <c r="L84" i="1"/>
  <c r="L86" i="1"/>
  <c r="L88" i="1"/>
  <c r="L90" i="1"/>
  <c r="L92" i="1"/>
  <c r="L94" i="1"/>
  <c r="I72" i="1"/>
  <c r="I74" i="1"/>
  <c r="I76" i="1"/>
  <c r="I78" i="1"/>
  <c r="I80" i="1"/>
  <c r="I82" i="1"/>
  <c r="I84" i="1"/>
  <c r="I86" i="1"/>
  <c r="I88" i="1"/>
  <c r="I90" i="1"/>
  <c r="I92" i="1"/>
  <c r="I94" i="1"/>
  <c r="D86" i="1"/>
  <c r="D88" i="1"/>
  <c r="D90" i="1"/>
  <c r="D92" i="1"/>
  <c r="D94" i="1"/>
  <c r="C88" i="1"/>
  <c r="C90" i="1"/>
  <c r="C92" i="1"/>
  <c r="C94" i="1"/>
  <c r="B94" i="1"/>
  <c r="B80" i="1"/>
  <c r="B82" i="1"/>
  <c r="B84" i="1"/>
  <c r="B86" i="1"/>
  <c r="B88" i="1"/>
  <c r="B90" i="1"/>
  <c r="B92" i="1"/>
  <c r="M47" i="1"/>
  <c r="L66" i="1"/>
  <c r="L70" i="1"/>
  <c r="L72" i="1"/>
  <c r="L74" i="1"/>
  <c r="L76" i="1"/>
  <c r="L78" i="1"/>
  <c r="L80" i="1"/>
  <c r="L82" i="1"/>
  <c r="K115" i="1"/>
  <c r="K117" i="1"/>
  <c r="G63" i="3" l="1"/>
  <c r="G15" i="3"/>
  <c r="E7" i="3" s="1"/>
  <c r="E55" i="3" s="1"/>
  <c r="G62" i="68"/>
  <c r="G63" i="68" s="1"/>
  <c r="G15" i="68"/>
  <c r="E7" i="68" s="1"/>
  <c r="E55" i="68" s="1"/>
  <c r="L68" i="1"/>
  <c r="F70" i="3"/>
  <c r="G70" i="3"/>
  <c r="D70" i="3"/>
  <c r="F20" i="3"/>
  <c r="F68" i="3" s="1"/>
  <c r="D68" i="3"/>
  <c r="G20" i="3"/>
  <c r="G68" i="3" s="1"/>
  <c r="H107" i="1"/>
  <c r="D107" i="1"/>
  <c r="H58" i="1"/>
  <c r="D58" i="1"/>
  <c r="K72" i="3"/>
  <c r="K74" i="3"/>
  <c r="F72" i="3"/>
  <c r="F74" i="3"/>
  <c r="F76" i="3"/>
  <c r="F78" i="3"/>
  <c r="F80" i="3"/>
  <c r="F82" i="3"/>
  <c r="F84" i="3"/>
  <c r="F86" i="3"/>
  <c r="F88" i="3"/>
  <c r="F90" i="3"/>
  <c r="D72" i="3"/>
  <c r="D74" i="3"/>
  <c r="D76" i="3"/>
  <c r="D78" i="3"/>
  <c r="D80" i="3"/>
  <c r="D82" i="3"/>
  <c r="D84" i="3"/>
  <c r="D86" i="3"/>
  <c r="D88" i="3"/>
  <c r="D90" i="3"/>
  <c r="D99" i="1"/>
  <c r="D50" i="1"/>
  <c r="K76" i="3"/>
  <c r="K78" i="3"/>
  <c r="K80" i="3"/>
  <c r="K82" i="3"/>
  <c r="K84" i="3"/>
  <c r="K86" i="3"/>
  <c r="K88" i="3"/>
  <c r="K90" i="3"/>
  <c r="G72" i="3"/>
  <c r="G74" i="3"/>
  <c r="G76" i="3"/>
  <c r="G78" i="3"/>
  <c r="G80" i="3"/>
  <c r="G82" i="3"/>
  <c r="G84" i="3"/>
  <c r="G86" i="3"/>
  <c r="G88" i="3"/>
  <c r="G90" i="3"/>
  <c r="S90" i="3"/>
  <c r="S88" i="3"/>
  <c r="S86" i="3"/>
  <c r="S84" i="3"/>
  <c r="S82" i="3"/>
  <c r="S80" i="3"/>
  <c r="S78" i="3"/>
  <c r="S76" i="3"/>
  <c r="S74" i="3"/>
  <c r="S72" i="3"/>
  <c r="S70" i="3"/>
  <c r="S68" i="3"/>
  <c r="M59" i="3"/>
  <c r="Q51" i="3"/>
  <c r="O51" i="3"/>
  <c r="M51" i="3"/>
  <c r="O106" i="1"/>
  <c r="O104" i="1"/>
  <c r="O57" i="1"/>
  <c r="O55" i="1"/>
  <c r="O101" i="1"/>
  <c r="Q101" i="1"/>
  <c r="S101" i="1"/>
  <c r="O52" i="1"/>
  <c r="Q52" i="1"/>
  <c r="S52" i="1"/>
  <c r="C115" i="1"/>
  <c r="C117" i="1"/>
  <c r="C119" i="1"/>
  <c r="C121" i="1"/>
  <c r="C123" i="1"/>
  <c r="C125" i="1"/>
  <c r="C127" i="1"/>
  <c r="C129" i="1"/>
  <c r="C131" i="1"/>
  <c r="C133" i="1"/>
  <c r="B115" i="1"/>
  <c r="B117" i="1"/>
  <c r="B119" i="1"/>
  <c r="B121" i="1"/>
  <c r="B123" i="1"/>
  <c r="B125" i="1"/>
  <c r="B127" i="1"/>
  <c r="B129" i="1"/>
  <c r="B131" i="1"/>
  <c r="B133" i="1"/>
  <c r="U115" i="1"/>
  <c r="U117" i="1"/>
  <c r="U119" i="1"/>
  <c r="U121" i="1"/>
  <c r="U123" i="1"/>
  <c r="U125" i="1"/>
  <c r="U127" i="1"/>
  <c r="U129" i="1"/>
  <c r="U131" i="1"/>
  <c r="Q115" i="1"/>
  <c r="Q117" i="1"/>
  <c r="Q119" i="1"/>
  <c r="Q121" i="1"/>
  <c r="Q123" i="1"/>
  <c r="Q125" i="1"/>
  <c r="Q127" i="1"/>
  <c r="Q129" i="1"/>
  <c r="Q131" i="1"/>
  <c r="Q133" i="1"/>
  <c r="I115" i="1"/>
  <c r="I117" i="1"/>
  <c r="I119" i="1"/>
  <c r="I121" i="1"/>
  <c r="I123" i="1"/>
  <c r="I125" i="1"/>
  <c r="I127" i="1"/>
  <c r="I129" i="1"/>
  <c r="I131" i="1"/>
  <c r="D115" i="1"/>
  <c r="D117" i="1"/>
  <c r="D119" i="1"/>
  <c r="D121" i="1"/>
  <c r="D123" i="1"/>
  <c r="D125" i="1"/>
  <c r="D127" i="1"/>
  <c r="D129" i="1"/>
  <c r="D131" i="1"/>
  <c r="D133" i="1"/>
  <c r="C113" i="1"/>
  <c r="B113" i="1"/>
  <c r="D113" i="1"/>
  <c r="I113" i="1"/>
  <c r="B66" i="1"/>
  <c r="B68" i="1"/>
  <c r="B70" i="1"/>
  <c r="B72" i="1"/>
  <c r="B74" i="1"/>
  <c r="B76" i="1"/>
  <c r="B78" i="1"/>
  <c r="C66" i="1"/>
  <c r="C68" i="1"/>
  <c r="C70" i="1"/>
  <c r="C72" i="1"/>
  <c r="C74" i="1"/>
  <c r="C76" i="1"/>
  <c r="C78" i="1"/>
  <c r="C80" i="1"/>
  <c r="C82" i="1"/>
  <c r="C84" i="1"/>
  <c r="C86" i="1"/>
  <c r="D66" i="1"/>
  <c r="D68" i="1"/>
  <c r="D70" i="1"/>
  <c r="D72" i="1"/>
  <c r="D74" i="1"/>
  <c r="D76" i="1"/>
  <c r="D78" i="1"/>
  <c r="D80" i="1"/>
  <c r="D82" i="1"/>
  <c r="D84" i="1"/>
  <c r="I66" i="1"/>
  <c r="I68" i="1"/>
  <c r="I70" i="1"/>
  <c r="B64" i="1"/>
  <c r="C64" i="1"/>
  <c r="D64" i="1"/>
  <c r="I64" i="1"/>
  <c r="Q66" i="1"/>
  <c r="Q68" i="1"/>
  <c r="P117" i="1" s="1"/>
  <c r="Q70" i="1"/>
  <c r="Q72" i="1"/>
  <c r="Q74" i="1"/>
  <c r="Q76" i="1"/>
  <c r="Q78" i="1"/>
  <c r="Q64" i="1"/>
  <c r="M145" i="1" l="1"/>
  <c r="K70" i="3"/>
  <c r="M96" i="1" l="1"/>
  <c r="K20" i="3"/>
  <c r="K44" i="3" s="1"/>
  <c r="K68" i="3" l="1"/>
  <c r="K9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3" authorId="0" shapeId="0" xr:uid="{9017D766-F111-496F-BA82-74F3C0A19813}">
      <text>
        <r>
          <rPr>
            <sz val="9"/>
            <color indexed="81"/>
            <rFont val="MS P ゴシック"/>
            <family val="3"/>
            <charset val="128"/>
          </rPr>
          <t>日付記入</t>
        </r>
      </text>
    </comment>
    <comment ref="F5" authorId="0" shapeId="0" xr:uid="{F0098C02-C047-4AE7-9190-6642D62AB303}">
      <text>
        <r>
          <rPr>
            <sz val="9"/>
            <color indexed="81"/>
            <rFont val="MS P ゴシック"/>
            <family val="3"/>
            <charset val="128"/>
          </rPr>
          <t>年、月記入</t>
        </r>
      </text>
    </comment>
    <comment ref="M9" authorId="0" shapeId="0" xr:uid="{271224F0-5C22-4D8C-BE2A-A6A63C99F344}">
      <text>
        <r>
          <rPr>
            <sz val="9"/>
            <color indexed="81"/>
            <rFont val="MS P ゴシック"/>
            <family val="3"/>
            <charset val="128"/>
          </rPr>
          <t>住所、業者名等記入。明細書に反映</t>
        </r>
      </text>
    </comment>
    <comment ref="G11" authorId="0" shapeId="0" xr:uid="{717EB2E5-7ABD-4A6B-8BE8-E54F78D08C2B}">
      <text>
        <r>
          <rPr>
            <sz val="9"/>
            <color indexed="81"/>
            <rFont val="MS P ゴシック"/>
            <family val="3"/>
            <charset val="128"/>
          </rPr>
          <t>小数点以下切捨て</t>
        </r>
      </text>
    </comment>
    <comment ref="N15" authorId="0" shapeId="0" xr:uid="{2F58CE0B-F2C9-49DA-811D-DA0996B2E3BD}">
      <text>
        <r>
          <rPr>
            <b/>
            <sz val="9"/>
            <color indexed="10"/>
            <rFont val="MS P ゴシック"/>
            <family val="3"/>
            <charset val="128"/>
          </rPr>
          <t>登録番号必須</t>
        </r>
      </text>
    </comment>
    <comment ref="K22" authorId="0" shapeId="0" xr:uid="{D63365F8-8E8A-4358-A2D1-FF5D63946DBC}">
      <text>
        <r>
          <rPr>
            <sz val="9"/>
            <color indexed="81"/>
            <rFont val="MS P ゴシック"/>
            <family val="3"/>
            <charset val="128"/>
          </rPr>
          <t>各明細書ごとの請求額</t>
        </r>
      </text>
    </comment>
    <comment ref="M46" authorId="0" shapeId="0" xr:uid="{3C910F85-D494-48D5-BB5F-723D4F398366}">
      <text>
        <r>
          <rPr>
            <b/>
            <sz val="9"/>
            <color indexed="81"/>
            <rFont val="MS P ゴシック"/>
            <family val="3"/>
            <charset val="128"/>
          </rPr>
          <t>振込先情報を記入して下さい。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1" authorId="0" shapeId="0" xr:uid="{CC5E63A8-C879-4D2B-A7D2-E4C474DE2D6D}">
      <text>
        <r>
          <rPr>
            <sz val="9"/>
            <color indexed="81"/>
            <rFont val="MS P ゴシック"/>
            <family val="3"/>
            <charset val="128"/>
          </rPr>
          <t>請求明細が1枚目なら№1、２枚目なら№2</t>
        </r>
      </text>
    </comment>
    <comment ref="D9" authorId="0" shapeId="0" xr:uid="{C7C36DBE-7DD3-43C5-ADA5-5055052337EF}">
      <text>
        <r>
          <rPr>
            <sz val="9"/>
            <color indexed="10"/>
            <rFont val="MS P ゴシック"/>
            <family val="3"/>
            <charset val="128"/>
          </rPr>
          <t>工事番号、工事名は現場担当者に確認して必ず記入してください。</t>
        </r>
      </text>
    </comment>
    <comment ref="N19" authorId="0" shapeId="0" xr:uid="{E78F7C23-12AE-458B-B709-64CF00F493A8}">
      <text>
        <r>
          <rPr>
            <sz val="9"/>
            <color indexed="81"/>
            <rFont val="MS P ゴシック"/>
            <family val="3"/>
            <charset val="128"/>
          </rPr>
          <t>小数点以下切捨て</t>
        </r>
      </text>
    </comment>
    <comment ref="D21" authorId="0" shapeId="0" xr:uid="{78FEDFF5-972A-448C-A026-25102770021F}">
      <text>
        <r>
          <rPr>
            <sz val="9"/>
            <color indexed="10"/>
            <rFont val="MS P ゴシック"/>
            <family val="3"/>
            <charset val="128"/>
          </rPr>
          <t>軽油税のみが消費税非課税のため、軽油と軽油税は別々の欄に記入をお願いします。
総括請求書の区分欄に反映されます。</t>
        </r>
      </text>
    </comment>
    <comment ref="M21" authorId="0" shapeId="0" xr:uid="{2124DC3C-5B82-4A0A-BB27-7ACD19BB1DD4}">
      <text>
        <r>
          <rPr>
            <sz val="9"/>
            <color indexed="10"/>
            <rFont val="MS P ゴシック"/>
            <family val="3"/>
            <charset val="128"/>
          </rPr>
          <t>軽減税率対象、非課税取引、軽油税取引の場合、リストより各表示を選択してください。
総括請求書の区分欄に反映されます。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5" authorId="0" shapeId="0" xr:uid="{A6A0FE74-B8F9-4FCE-B458-4DC4DB9C3410}">
      <text>
        <r>
          <rPr>
            <b/>
            <sz val="9"/>
            <color indexed="10"/>
            <rFont val="MS P ゴシック"/>
            <family val="3"/>
            <charset val="128"/>
          </rPr>
          <t>登録番号必須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BAB6008F-459D-4143-91D3-F470E47C2B1B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2BF48B1D-D092-4E96-BB1F-B8562A90CA89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CA9B122F-1985-44E1-A1A2-2D1C74D280CA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43618B0C-8008-4F0F-BFD8-F8C2D34F49FF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78E7E395-3571-4CFB-B6F0-C2C00997C917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6CA4C7DB-C1F9-4C55-BD6D-957775516619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AEB4CF30-9105-483D-B8D3-D84EABD9E2E1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3C61770F-025B-4324-8A02-F9BC30E36F28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353EE5BA-8150-4DCE-BE7D-4E792CE3D7B1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0BB70677-DA67-41C8-B4CA-CD059151676C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C8D50193-D9AE-4686-993F-31AC7136F7DD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DF24130E-99EE-40AF-84C6-C64741E2899D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5" authorId="0" shapeId="0" xr:uid="{780764BE-7F7A-43C3-8205-A5FA4C6BC4E4}">
      <text>
        <r>
          <rPr>
            <b/>
            <sz val="9"/>
            <color indexed="81"/>
            <rFont val="MS P ゴシック"/>
            <family val="3"/>
            <charset val="128"/>
          </rPr>
          <t>※-軽減税率対象
非-非課税取引対象
軽-軽油税取引対象</t>
        </r>
      </text>
    </comment>
  </commentList>
</comments>
</file>

<file path=xl/sharedStrings.xml><?xml version="1.0" encoding="utf-8"?>
<sst xmlns="http://schemas.openxmlformats.org/spreadsheetml/2006/main" count="1483" uniqueCount="77">
  <si>
    <t>月</t>
    <rPh sb="0" eb="1">
      <t>ガツ</t>
    </rPh>
    <phoneticPr fontId="2"/>
  </si>
  <si>
    <t>日</t>
    <rPh sb="0" eb="1">
      <t>ニチ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</si>
  <si>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</si>
  <si>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</si>
  <si>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</si>
  <si>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</si>
  <si>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</si>
  <si>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引取者名及車番</t>
    <rPh sb="0" eb="2">
      <t>ヒキトリ</t>
    </rPh>
    <rPh sb="2" eb="3">
      <t>シャ</t>
    </rPh>
    <rPh sb="3" eb="4">
      <t>メイ</t>
    </rPh>
    <rPh sb="4" eb="5">
      <t>オヨ</t>
    </rPh>
    <rPh sb="5" eb="7">
      <t>シャバン</t>
    </rPh>
    <phoneticPr fontId="2"/>
  </si>
  <si>
    <t>合　　計（税抜）</t>
    <rPh sb="0" eb="1">
      <t>ゴウ</t>
    </rPh>
    <rPh sb="3" eb="4">
      <t>ケイ</t>
    </rPh>
    <rPh sb="5" eb="6">
      <t>ゼイ</t>
    </rPh>
    <rPh sb="6" eb="7">
      <t>ヌ</t>
    </rPh>
    <phoneticPr fontId="2"/>
  </si>
  <si>
    <t>工事</t>
    <rPh sb="0" eb="2">
      <t>コウジ</t>
    </rPh>
    <phoneticPr fontId="2"/>
  </si>
  <si>
    <t>番号</t>
    <rPh sb="0" eb="2">
      <t>バンゴウ</t>
    </rPh>
    <phoneticPr fontId="2"/>
  </si>
  <si>
    <t>ー</t>
    <phoneticPr fontId="2"/>
  </si>
  <si>
    <t>工事名</t>
    <rPh sb="0" eb="3">
      <t>コウジメイ</t>
    </rPh>
    <phoneticPr fontId="2"/>
  </si>
  <si>
    <t>住所</t>
    <rPh sb="0" eb="2">
      <t>ジュウショ</t>
    </rPh>
    <phoneticPr fontId="2"/>
  </si>
  <si>
    <t>業者名</t>
    <rPh sb="0" eb="2">
      <t>ギョウシャ</t>
    </rPh>
    <rPh sb="2" eb="3">
      <t>メイ</t>
    </rPh>
    <phoneticPr fontId="2"/>
  </si>
  <si>
    <t>請求明細書</t>
    <rPh sb="0" eb="2">
      <t>セイキュウ</t>
    </rPh>
    <rPh sb="2" eb="5">
      <t>メイサイショ</t>
    </rPh>
    <phoneticPr fontId="2"/>
  </si>
  <si>
    <t>担当（中野組）</t>
    <rPh sb="0" eb="2">
      <t>タントウ</t>
    </rPh>
    <rPh sb="3" eb="5">
      <t>ナカノ</t>
    </rPh>
    <rPh sb="5" eb="6">
      <t>クミ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</si>
  <si>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</si>
  <si>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</si>
  <si>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</si>
  <si>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</si>
  <si>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請求額（税抜）</t>
    <rPh sb="0" eb="2">
      <t>セイキュウ</t>
    </rPh>
    <rPh sb="2" eb="3">
      <t>ガク</t>
    </rPh>
    <rPh sb="4" eb="7">
      <t>ゼイ</t>
    </rPh>
    <phoneticPr fontId="2"/>
  </si>
  <si>
    <t>備考</t>
    <rPh sb="0" eb="2">
      <t>ビコウ</t>
    </rPh>
    <phoneticPr fontId="2"/>
  </si>
  <si>
    <t>工事番号</t>
    <phoneticPr fontId="2"/>
  </si>
  <si>
    <t>明細書№</t>
    <rPh sb="0" eb="3">
      <t>メイサイショ</t>
    </rPh>
    <phoneticPr fontId="2"/>
  </si>
  <si>
    <t>明細№</t>
    <rPh sb="0" eb="2">
      <t>メイサイ</t>
    </rPh>
    <phoneticPr fontId="2"/>
  </si>
  <si>
    <t>請求金額（税抜）</t>
    <rPh sb="0" eb="2">
      <t>セイキュウ</t>
    </rPh>
    <rPh sb="2" eb="4">
      <t>キンガク</t>
    </rPh>
    <rPh sb="5" eb="6">
      <t>ゼイ</t>
    </rPh>
    <rPh sb="6" eb="7">
      <t>ヌ</t>
    </rPh>
    <phoneticPr fontId="2"/>
  </si>
  <si>
    <t>総括請求書</t>
    <rPh sb="0" eb="2">
      <t>ソウカツ</t>
    </rPh>
    <rPh sb="2" eb="4">
      <t>セイキュウ</t>
    </rPh>
    <phoneticPr fontId="2"/>
  </si>
  <si>
    <t>振込先</t>
    <rPh sb="0" eb="2">
      <t>フリコミ</t>
    </rPh>
    <rPh sb="2" eb="3">
      <t>サキ</t>
    </rPh>
    <phoneticPr fontId="2"/>
  </si>
  <si>
    <t>銀行名</t>
    <phoneticPr fontId="2"/>
  </si>
  <si>
    <t>支店名</t>
    <rPh sb="0" eb="3">
      <t>シテンメイ</t>
    </rPh>
    <phoneticPr fontId="2"/>
  </si>
  <si>
    <t>　　〇〇支店</t>
    <phoneticPr fontId="2"/>
  </si>
  <si>
    <t>〇〇〇〇銀行</t>
    <phoneticPr fontId="2"/>
  </si>
  <si>
    <t>当座　普通</t>
  </si>
  <si>
    <t>預金種目</t>
    <phoneticPr fontId="2"/>
  </si>
  <si>
    <t>口座番号</t>
  </si>
  <si>
    <t>口座名義(カナ）</t>
    <phoneticPr fontId="2"/>
  </si>
  <si>
    <t>Ｎｏ.1234567</t>
    <phoneticPr fontId="2"/>
  </si>
  <si>
    <t>　カ）マルサンカクシカクケンセツ</t>
    <phoneticPr fontId="2"/>
  </si>
  <si>
    <t>TEL</t>
    <phoneticPr fontId="2"/>
  </si>
  <si>
    <t>TEL</t>
    <phoneticPr fontId="2"/>
  </si>
  <si>
    <t>FAX</t>
    <phoneticPr fontId="2"/>
  </si>
  <si>
    <t>FAX</t>
  </si>
  <si>
    <t>FAX</t>
    <phoneticPr fontId="2"/>
  </si>
  <si>
    <t>登録番号</t>
    <rPh sb="0" eb="2">
      <t>トウロク</t>
    </rPh>
    <rPh sb="2" eb="4">
      <t>バンゴウ</t>
    </rPh>
    <phoneticPr fontId="2"/>
  </si>
  <si>
    <t>住所　〒</t>
    <rPh sb="0" eb="2">
      <t>ジュウショ</t>
    </rPh>
    <phoneticPr fontId="2"/>
  </si>
  <si>
    <t>―</t>
    <phoneticPr fontId="2"/>
  </si>
  <si>
    <t>344</t>
    <phoneticPr fontId="2"/>
  </si>
  <si>
    <t>－</t>
    <phoneticPr fontId="2"/>
  </si>
  <si>
    <t>※</t>
  </si>
  <si>
    <t>※</t>
    <phoneticPr fontId="2"/>
  </si>
  <si>
    <t>１０％対象計</t>
    <rPh sb="3" eb="5">
      <t>タイショウ</t>
    </rPh>
    <rPh sb="5" eb="6">
      <t>ケイ</t>
    </rPh>
    <phoneticPr fontId="2"/>
  </si>
  <si>
    <t>※８％対象計</t>
    <rPh sb="3" eb="5">
      <t>タイショウ</t>
    </rPh>
    <rPh sb="5" eb="6">
      <t>ケイ</t>
    </rPh>
    <phoneticPr fontId="2"/>
  </si>
  <si>
    <t>当月消費税額</t>
    <rPh sb="0" eb="2">
      <t>トウゲツ</t>
    </rPh>
    <rPh sb="2" eb="5">
      <t>ショウヒゼイ</t>
    </rPh>
    <rPh sb="5" eb="6">
      <t>ガク</t>
    </rPh>
    <phoneticPr fontId="2"/>
  </si>
  <si>
    <t>株式会社中野組　御中</t>
    <rPh sb="0" eb="4">
      <t>カブシキカイシャ</t>
    </rPh>
    <rPh sb="4" eb="7">
      <t>ナカノグミ</t>
    </rPh>
    <rPh sb="8" eb="10">
      <t>オンチュウ</t>
    </rPh>
    <phoneticPr fontId="2"/>
  </si>
  <si>
    <t>当月請求金額(税抜)</t>
    <rPh sb="0" eb="2">
      <t>トウゲツ</t>
    </rPh>
    <rPh sb="2" eb="6">
      <t>セイキュウキンガク</t>
    </rPh>
    <rPh sb="7" eb="9">
      <t>ゼイヌ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</si>
  <si>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</si>
  <si>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小　　計</t>
    <rPh sb="0" eb="1">
      <t>ショウ</t>
    </rPh>
    <rPh sb="3" eb="4">
      <t>ケイ</t>
    </rPh>
    <phoneticPr fontId="2"/>
  </si>
  <si>
    <t>AA工事</t>
    <rPh sb="2" eb="4">
      <t>コウジ</t>
    </rPh>
    <phoneticPr fontId="2"/>
  </si>
  <si>
    <t>AAA</t>
    <phoneticPr fontId="2"/>
  </si>
  <si>
    <t>BBB</t>
    <phoneticPr fontId="2"/>
  </si>
  <si>
    <t>（※は軽減税率(8％)対象。消費税は明細の中に書かないで下さい。）</t>
    <rPh sb="3" eb="7">
      <t>ケイゲンゼイリツ</t>
    </rPh>
    <rPh sb="11" eb="13">
      <t>タイショウ</t>
    </rPh>
    <rPh sb="14" eb="17">
      <t>ショウヒゼイ</t>
    </rPh>
    <rPh sb="18" eb="20">
      <t>メイサイ</t>
    </rPh>
    <rPh sb="21" eb="22">
      <t>ナカ</t>
    </rPh>
    <rPh sb="23" eb="24">
      <t>カ</t>
    </rPh>
    <rPh sb="28" eb="29">
      <t>クダ</t>
    </rPh>
    <phoneticPr fontId="2"/>
  </si>
  <si>
    <t>非課税対象計</t>
    <rPh sb="0" eb="3">
      <t>ヒカゼイ</t>
    </rPh>
    <rPh sb="3" eb="5">
      <t>タイショウ</t>
    </rPh>
    <rPh sb="5" eb="6">
      <t>ケイ</t>
    </rPh>
    <phoneticPr fontId="2"/>
  </si>
  <si>
    <t>軽油税取引計</t>
    <rPh sb="0" eb="3">
      <t>ケイユゼイ</t>
    </rPh>
    <rPh sb="3" eb="5">
      <t>トリヒキ</t>
    </rPh>
    <rPh sb="5" eb="6">
      <t>ケイ</t>
    </rPh>
    <phoneticPr fontId="2"/>
  </si>
  <si>
    <t>非</t>
    <rPh sb="0" eb="1">
      <t>ヒ</t>
    </rPh>
    <phoneticPr fontId="2"/>
  </si>
  <si>
    <t>軽</t>
    <rPh sb="0" eb="1">
      <t>ケイ</t>
    </rPh>
    <phoneticPr fontId="2"/>
  </si>
  <si>
    <t>軽油</t>
    <rPh sb="0" eb="2">
      <t>ケイユ</t>
    </rPh>
    <phoneticPr fontId="2"/>
  </si>
  <si>
    <t>軽油税</t>
    <rPh sb="0" eb="3">
      <t>ケイユゼイ</t>
    </rPh>
    <phoneticPr fontId="2"/>
  </si>
  <si>
    <t>株式会社○○○</t>
    <rPh sb="0" eb="4">
      <t>カブシキカイシャ</t>
    </rPh>
    <phoneticPr fontId="2"/>
  </si>
  <si>
    <t>0000</t>
    <phoneticPr fontId="2"/>
  </si>
  <si>
    <t>048-761-0000</t>
    <phoneticPr fontId="2"/>
  </si>
  <si>
    <t>048-761-0000</t>
    <phoneticPr fontId="2"/>
  </si>
  <si>
    <t>月分</t>
    <rPh sb="0" eb="2">
      <t>ツキブン</t>
    </rPh>
    <phoneticPr fontId="2"/>
  </si>
  <si>
    <t>1234567890123</t>
    <phoneticPr fontId="2"/>
  </si>
  <si>
    <t>T</t>
    <phoneticPr fontId="2"/>
  </si>
  <si>
    <t xml:space="preserve">T  </t>
    <phoneticPr fontId="2"/>
  </si>
  <si>
    <t>埼玉県春日部市OOO</t>
    <rPh sb="0" eb="3">
      <t>サイタマケン</t>
    </rPh>
    <rPh sb="3" eb="7">
      <t>カスカベシ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</si>
</sst>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;&quot;▲ &quot;#,##0"/>
    <numFmt numFmtId="177" formatCode="#,##0.###"/>
    <numFmt numFmtId="178" formatCode="#,##0.00_ "/>
    <numFmt numFmtId="179" formatCode="#,##0.00_);[Red]\(#,##0.00\)"/>
    <numFmt numFmtId="180" formatCode="#,##0_ "/>
    <numFmt numFmtId="181" formatCode="&quot;¥&quot;#,##0&quot;－&quot;;[Red]&quot;¥&quot;\-#,##0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rgb="FF00B0F0"/>
      </patternFill>
    </fill>
    <fill>
      <patternFill patternType="solid">
        <fgColor rgb="FFCCFFCC"/>
        <bgColor indexed="64"/>
      </patternFill>
    </fill>
    <fill>
      <patternFill patternType="lightGray">
        <fgColor rgb="FFFF99FF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38" fontId="5" fillId="0" borderId="9" xfId="1" applyFont="1" applyBorder="1">
      <alignment vertical="center"/>
    </xf>
    <xf numFmtId="38" fontId="7" fillId="0" borderId="0" xfId="1" applyFont="1" applyBorder="1" applyAlignment="1">
      <alignment horizontal="left" vertical="center" wrapText="1"/>
    </xf>
    <xf numFmtId="38" fontId="0" fillId="0" borderId="0" xfId="1" applyFont="1" applyBorder="1" applyAlignment="1">
      <alignment horizontal="left" vertical="center"/>
    </xf>
    <xf numFmtId="38" fontId="5" fillId="0" borderId="14" xfId="1" applyFont="1" applyBorder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40" fontId="0" fillId="0" borderId="0" xfId="1" applyNumberFormat="1" applyFont="1" applyFill="1" applyBorder="1">
      <alignment vertical="center"/>
    </xf>
    <xf numFmtId="49" fontId="0" fillId="0" borderId="0" xfId="0" applyNumberFormat="1" applyAlignment="1">
      <alignment vertical="center" shrinkToFit="1"/>
    </xf>
    <xf numFmtId="0" fontId="5" fillId="0" borderId="0" xfId="0" applyFont="1">
      <alignment vertical="center"/>
    </xf>
    <xf numFmtId="0" fontId="8" fillId="0" borderId="0" xfId="0" applyFont="1" applyAlignment="1"/>
    <xf numFmtId="40" fontId="0" fillId="0" borderId="0" xfId="1" applyNumberFormat="1" applyFont="1" applyProtection="1">
      <alignment vertical="center"/>
    </xf>
    <xf numFmtId="38" fontId="0" fillId="0" borderId="0" xfId="1" applyFont="1" applyProtection="1">
      <alignment vertical="center"/>
    </xf>
    <xf numFmtId="38" fontId="5" fillId="0" borderId="9" xfId="1" applyFont="1" applyBorder="1" applyProtection="1">
      <alignment vertical="center"/>
    </xf>
    <xf numFmtId="38" fontId="5" fillId="0" borderId="14" xfId="1" applyFont="1" applyBorder="1" applyProtection="1">
      <alignment vertical="center"/>
    </xf>
    <xf numFmtId="38" fontId="7" fillId="0" borderId="0" xfId="1" applyFont="1" applyBorder="1" applyAlignment="1" applyProtection="1">
      <alignment horizontal="left" vertical="center" wrapText="1"/>
    </xf>
    <xf numFmtId="38" fontId="6" fillId="0" borderId="14" xfId="1" applyFont="1" applyBorder="1" applyProtection="1">
      <alignment vertical="center"/>
    </xf>
    <xf numFmtId="38" fontId="0" fillId="0" borderId="0" xfId="1" applyFont="1" applyBorder="1" applyAlignment="1" applyProtection="1">
      <alignment horizontal="left" vertical="center"/>
    </xf>
    <xf numFmtId="40" fontId="6" fillId="0" borderId="14" xfId="1" applyNumberFormat="1" applyFont="1" applyBorder="1" applyAlignment="1" applyProtection="1">
      <alignment vertical="center"/>
    </xf>
    <xf numFmtId="40" fontId="6" fillId="0" borderId="10" xfId="1" applyNumberFormat="1" applyFont="1" applyBorder="1" applyAlignment="1" applyProtection="1">
      <alignment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Alignment="1" applyProtection="1">
      <alignment horizontal="right" vertical="center"/>
    </xf>
    <xf numFmtId="0" fontId="0" fillId="0" borderId="0" xfId="0" applyAlignment="1">
      <alignment vertical="center" shrinkToFit="1"/>
    </xf>
    <xf numFmtId="38" fontId="6" fillId="0" borderId="14" xfId="1" applyFont="1" applyFill="1" applyBorder="1">
      <alignment vertical="center"/>
    </xf>
    <xf numFmtId="40" fontId="6" fillId="0" borderId="14" xfId="1" applyNumberFormat="1" applyFont="1" applyFill="1" applyBorder="1" applyAlignment="1">
      <alignment vertical="center"/>
    </xf>
    <xf numFmtId="40" fontId="6" fillId="0" borderId="1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17" fillId="7" borderId="44" xfId="1" applyNumberFormat="1" applyFont="1" applyFill="1" applyBorder="1" applyAlignment="1" applyProtection="1">
      <alignment horizontal="center" shrinkToFit="1"/>
    </xf>
    <xf numFmtId="176" fontId="17" fillId="7" borderId="45" xfId="1" applyNumberFormat="1" applyFont="1" applyFill="1" applyBorder="1" applyAlignment="1" applyProtection="1">
      <alignment horizontal="center" shrinkToFit="1"/>
    </xf>
    <xf numFmtId="49" fontId="21" fillId="0" borderId="44" xfId="1" applyNumberFormat="1" applyFont="1" applyFill="1" applyBorder="1" applyAlignment="1" applyProtection="1">
      <alignment horizontal="center" shrinkToFit="1"/>
    </xf>
    <xf numFmtId="49" fontId="21" fillId="0" borderId="45" xfId="1" applyNumberFormat="1" applyFont="1" applyFill="1" applyBorder="1" applyAlignment="1" applyProtection="1">
      <alignment horizontal="center" shrinkToFit="1"/>
    </xf>
    <xf numFmtId="0" fontId="3" fillId="0" borderId="0" xfId="0" applyFont="1">
      <alignment vertical="center"/>
    </xf>
    <xf numFmtId="40" fontId="3" fillId="0" borderId="0" xfId="1" applyNumberFormat="1" applyFont="1" applyFill="1">
      <alignment vertical="center"/>
    </xf>
    <xf numFmtId="38" fontId="3" fillId="0" borderId="0" xfId="1" applyFont="1" applyFill="1">
      <alignment vertical="center"/>
    </xf>
    <xf numFmtId="0" fontId="3" fillId="4" borderId="0" xfId="0" applyFont="1" applyFill="1">
      <alignment vertical="center"/>
    </xf>
    <xf numFmtId="38" fontId="6" fillId="0" borderId="9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38" fontId="15" fillId="0" borderId="0" xfId="1" applyFont="1" applyBorder="1" applyAlignment="1">
      <alignment horizontal="left" vertical="center" wrapText="1"/>
    </xf>
    <xf numFmtId="38" fontId="3" fillId="0" borderId="0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40" fontId="3" fillId="0" borderId="0" xfId="1" applyNumberFormat="1" applyFont="1">
      <alignment vertical="center"/>
    </xf>
    <xf numFmtId="38" fontId="3" fillId="0" borderId="0" xfId="1" applyFont="1">
      <alignment vertical="center"/>
    </xf>
    <xf numFmtId="40" fontId="3" fillId="0" borderId="0" xfId="1" applyNumberFormat="1" applyFont="1" applyProtection="1">
      <alignment vertical="center"/>
    </xf>
    <xf numFmtId="38" fontId="3" fillId="0" borderId="0" xfId="1" applyFont="1" applyProtection="1">
      <alignment vertical="center"/>
    </xf>
    <xf numFmtId="38" fontId="3" fillId="0" borderId="0" xfId="1" applyFont="1" applyAlignment="1" applyProtection="1">
      <alignment horizontal="right" vertical="center"/>
    </xf>
    <xf numFmtId="0" fontId="3" fillId="3" borderId="0" xfId="0" applyFont="1" applyFill="1">
      <alignment vertical="center"/>
    </xf>
    <xf numFmtId="38" fontId="6" fillId="0" borderId="9" xfId="1" applyFont="1" applyBorder="1" applyProtection="1">
      <alignment vertical="center"/>
    </xf>
    <xf numFmtId="0" fontId="6" fillId="0" borderId="34" xfId="0" applyFont="1" applyBorder="1" applyAlignment="1">
      <alignment horizontal="center" vertical="center"/>
    </xf>
    <xf numFmtId="38" fontId="15" fillId="0" borderId="0" xfId="1" applyFont="1" applyBorder="1" applyAlignment="1" applyProtection="1">
      <alignment horizontal="left" vertical="center" wrapText="1"/>
    </xf>
    <xf numFmtId="38" fontId="3" fillId="0" borderId="0" xfId="1" applyFont="1" applyBorder="1" applyAlignment="1" applyProtection="1">
      <alignment horizontal="left" vertical="center"/>
    </xf>
    <xf numFmtId="38" fontId="3" fillId="0" borderId="0" xfId="1" applyFont="1" applyBorder="1" applyAlignment="1" applyProtection="1">
      <alignment horizontal="center" vertical="center"/>
    </xf>
    <xf numFmtId="0" fontId="3" fillId="2" borderId="0" xfId="0" applyFont="1" applyFill="1">
      <alignment vertical="center"/>
    </xf>
    <xf numFmtId="49" fontId="21" fillId="7" borderId="45" xfId="1" applyNumberFormat="1" applyFont="1" applyFill="1" applyBorder="1" applyAlignment="1" applyProtection="1">
      <alignment horizontal="center" shrinkToFit="1"/>
      <protection locked="0"/>
    </xf>
    <xf numFmtId="49" fontId="21" fillId="7" borderId="44" xfId="1" applyNumberFormat="1" applyFon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40" fontId="22" fillId="0" borderId="10" xfId="1" applyNumberFormat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>
      <alignment vertical="center"/>
    </xf>
    <xf numFmtId="49" fontId="7" fillId="0" borderId="2" xfId="1" applyNumberFormat="1" applyFont="1" applyFill="1" applyBorder="1" applyAlignment="1" applyProtection="1">
      <alignment vertical="center" wrapText="1"/>
      <protection locked="0"/>
    </xf>
    <xf numFmtId="49" fontId="7" fillId="0" borderId="11" xfId="1" applyNumberFormat="1" applyFont="1" applyFill="1" applyBorder="1" applyAlignment="1" applyProtection="1">
      <alignment vertical="center" wrapText="1"/>
      <protection locked="0"/>
    </xf>
    <xf numFmtId="38" fontId="16" fillId="0" borderId="2" xfId="1" applyFont="1" applyBorder="1" applyAlignment="1" applyProtection="1">
      <alignment vertical="center"/>
    </xf>
    <xf numFmtId="38" fontId="16" fillId="0" borderId="11" xfId="1" applyFont="1" applyBorder="1" applyAlignment="1" applyProtection="1">
      <alignment vertical="center"/>
    </xf>
    <xf numFmtId="49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38" fontId="16" fillId="0" borderId="2" xfId="1" applyFont="1" applyBorder="1" applyAlignment="1" applyProtection="1">
      <alignment horizontal="center" vertical="center"/>
    </xf>
    <xf numFmtId="38" fontId="16" fillId="0" borderId="2" xfId="1" applyFont="1" applyBorder="1" applyAlignment="1" applyProtection="1">
      <alignment horizontal="right" vertical="center"/>
    </xf>
    <xf numFmtId="38" fontId="16" fillId="0" borderId="2" xfId="1" applyFont="1" applyBorder="1" applyAlignment="1" applyProtection="1">
      <alignment horizontal="left"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176" fontId="4" fillId="0" borderId="0" xfId="0" applyNumberFormat="1" applyFont="1">
      <alignment vertical="center"/>
    </xf>
    <xf numFmtId="49" fontId="7" fillId="0" borderId="0" xfId="1" applyNumberFormat="1" applyFont="1" applyFill="1" applyBorder="1" applyAlignment="1" applyProtection="1">
      <alignment vertical="center" wrapText="1"/>
      <protection locked="0"/>
    </xf>
    <xf numFmtId="49" fontId="7" fillId="0" borderId="4" xfId="1" applyNumberFormat="1" applyFont="1" applyFill="1" applyBorder="1" applyAlignment="1" applyProtection="1">
      <alignment vertical="center" wrapText="1"/>
      <protection locked="0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Protection="1">
      <alignment vertical="center"/>
    </xf>
    <xf numFmtId="38" fontId="16" fillId="0" borderId="0" xfId="1" applyFont="1" applyBorder="1" applyAlignment="1" applyProtection="1">
      <alignment horizontal="right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left" vertical="center"/>
    </xf>
    <xf numFmtId="38" fontId="16" fillId="0" borderId="0" xfId="1" applyFont="1" applyBorder="1" applyAlignment="1" applyProtection="1">
      <alignment vertical="center"/>
    </xf>
    <xf numFmtId="38" fontId="5" fillId="0" borderId="4" xfId="1" applyFont="1" applyBorder="1" applyProtection="1">
      <alignment vertical="center"/>
    </xf>
    <xf numFmtId="38" fontId="0" fillId="0" borderId="4" xfId="1" applyFont="1" applyBorder="1" applyAlignment="1" applyProtection="1">
      <alignment vertical="center" shrinkToFit="1"/>
    </xf>
    <xf numFmtId="40" fontId="22" fillId="0" borderId="0" xfId="1" applyNumberFormat="1" applyFont="1" applyBorder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21" fillId="0" borderId="0" xfId="1" applyNumberFormat="1" applyFont="1" applyBorder="1" applyAlignment="1" applyProtection="1">
      <alignment horizontal="right" vertical="center" shrinkToFit="1"/>
    </xf>
    <xf numFmtId="49" fontId="21" fillId="0" borderId="0" xfId="1" applyNumberFormat="1" applyFont="1" applyBorder="1" applyAlignment="1" applyProtection="1">
      <alignment horizontal="left" vertical="center" shrinkToFit="1"/>
    </xf>
    <xf numFmtId="40" fontId="22" fillId="0" borderId="2" xfId="1" applyNumberFormat="1" applyFont="1" applyBorder="1" applyAlignment="1">
      <alignment vertical="center"/>
    </xf>
    <xf numFmtId="40" fontId="6" fillId="0" borderId="14" xfId="1" applyNumberFormat="1" applyFont="1" applyBorder="1" applyAlignment="1">
      <alignment horizontal="center" vertical="center"/>
    </xf>
    <xf numFmtId="40" fontId="6" fillId="0" borderId="14" xfId="1" applyNumberFormat="1" applyFont="1" applyBorder="1" applyAlignment="1" applyProtection="1">
      <alignment horizontal="center" vertical="center"/>
    </xf>
    <xf numFmtId="49" fontId="13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13" fillId="0" borderId="2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23" fillId="0" borderId="4" xfId="1" applyNumberFormat="1" applyFont="1" applyFill="1" applyBorder="1" applyAlignment="1" applyProtection="1">
      <alignment horizontal="right" vertical="center" shrinkToFit="1"/>
    </xf>
    <xf numFmtId="38" fontId="11" fillId="0" borderId="0" xfId="1" applyFont="1" applyFill="1" applyBorder="1" applyAlignment="1" applyProtection="1">
      <alignment horizontal="right" vertical="center" shrinkToFit="1"/>
      <protection locked="0"/>
    </xf>
    <xf numFmtId="38" fontId="11" fillId="0" borderId="4" xfId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81" fontId="29" fillId="0" borderId="0" xfId="2" applyNumberFormat="1" applyFont="1" applyBorder="1" applyAlignment="1">
      <alignment horizontal="right" vertical="center" indent="1"/>
    </xf>
    <xf numFmtId="181" fontId="29" fillId="0" borderId="4" xfId="2" applyNumberFormat="1" applyFont="1" applyBorder="1" applyAlignment="1">
      <alignment horizontal="right" vertical="center" indent="1"/>
    </xf>
    <xf numFmtId="0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8" fillId="0" borderId="22" xfId="0" applyFont="1" applyBorder="1" applyAlignment="1">
      <alignment horizontal="distributed"/>
    </xf>
    <xf numFmtId="38" fontId="0" fillId="0" borderId="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center" vertical="center" shrinkToFit="1"/>
      <protection locked="0"/>
    </xf>
    <xf numFmtId="38" fontId="11" fillId="0" borderId="4" xfId="1" applyFont="1" applyFill="1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80" fontId="0" fillId="0" borderId="52" xfId="0" applyNumberFormat="1" applyBorder="1" applyAlignment="1">
      <alignment horizontal="right" vertical="center" indent="1"/>
    </xf>
    <xf numFmtId="180" fontId="0" fillId="0" borderId="54" xfId="0" applyNumberFormat="1" applyBorder="1" applyAlignment="1">
      <alignment horizontal="right" vertical="center" indent="1"/>
    </xf>
    <xf numFmtId="0" fontId="12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15" xfId="1" applyNumberFormat="1" applyFont="1" applyFill="1" applyBorder="1" applyAlignment="1" applyProtection="1">
      <alignment horizontal="left" vertical="center" shrinkToFit="1"/>
      <protection locked="0"/>
    </xf>
    <xf numFmtId="38" fontId="6" fillId="0" borderId="14" xfId="1" applyFont="1" applyBorder="1" applyAlignment="1">
      <alignment horizontal="center" vertical="center"/>
    </xf>
    <xf numFmtId="0" fontId="28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28" fillId="0" borderId="15" xfId="1" applyNumberFormat="1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9" xfId="0" applyBorder="1" applyAlignment="1">
      <alignment horizontal="left" indent="1" shrinkToFit="1"/>
    </xf>
    <xf numFmtId="0" fontId="0" fillId="0" borderId="2" xfId="0" applyBorder="1" applyAlignment="1">
      <alignment horizontal="left" indent="1" shrinkToFit="1"/>
    </xf>
    <xf numFmtId="0" fontId="0" fillId="0" borderId="11" xfId="0" applyBorder="1" applyAlignment="1">
      <alignment horizontal="left" indent="1" shrinkToFit="1"/>
    </xf>
    <xf numFmtId="0" fontId="0" fillId="0" borderId="10" xfId="0" applyBorder="1" applyAlignment="1">
      <alignment horizontal="left" indent="1" shrinkToFit="1"/>
    </xf>
    <xf numFmtId="0" fontId="0" fillId="0" borderId="4" xfId="0" applyBorder="1" applyAlignment="1">
      <alignment horizontal="left" indent="1" shrinkToFit="1"/>
    </xf>
    <xf numFmtId="0" fontId="0" fillId="0" borderId="12" xfId="0" applyBorder="1" applyAlignment="1">
      <alignment horizontal="left" indent="1" shrinkToFit="1"/>
    </xf>
    <xf numFmtId="176" fontId="0" fillId="0" borderId="9" xfId="1" applyNumberFormat="1" applyFont="1" applyFill="1" applyBorder="1" applyAlignment="1" applyProtection="1">
      <alignment horizontal="right" indent="1" shrinkToFit="1"/>
    </xf>
    <xf numFmtId="176" fontId="0" fillId="0" borderId="2" xfId="1" applyNumberFormat="1" applyFont="1" applyFill="1" applyBorder="1" applyAlignment="1" applyProtection="1">
      <alignment horizontal="right" indent="1" shrinkToFit="1"/>
    </xf>
    <xf numFmtId="176" fontId="0" fillId="0" borderId="11" xfId="1" applyNumberFormat="1" applyFont="1" applyFill="1" applyBorder="1" applyAlignment="1" applyProtection="1">
      <alignment horizontal="right" indent="1" shrinkToFit="1"/>
    </xf>
    <xf numFmtId="176" fontId="0" fillId="0" borderId="10" xfId="1" applyNumberFormat="1" applyFont="1" applyFill="1" applyBorder="1" applyAlignment="1" applyProtection="1">
      <alignment horizontal="right" indent="1" shrinkToFit="1"/>
    </xf>
    <xf numFmtId="176" fontId="0" fillId="0" borderId="4" xfId="1" applyNumberFormat="1" applyFont="1" applyFill="1" applyBorder="1" applyAlignment="1" applyProtection="1">
      <alignment horizontal="right" indent="1" shrinkToFit="1"/>
    </xf>
    <xf numFmtId="176" fontId="0" fillId="0" borderId="12" xfId="1" applyNumberFormat="1" applyFont="1" applyFill="1" applyBorder="1" applyAlignment="1" applyProtection="1">
      <alignment horizontal="right" indent="1" shrinkToFi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80" fontId="0" fillId="0" borderId="29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176" fontId="0" fillId="0" borderId="9" xfId="1" applyNumberFormat="1" applyFont="1" applyFill="1" applyBorder="1" applyAlignment="1" applyProtection="1">
      <alignment horizontal="right" indent="1" shrinkToFit="1"/>
      <protection locked="0"/>
    </xf>
    <xf numFmtId="176" fontId="0" fillId="0" borderId="2" xfId="1" applyNumberFormat="1" applyFont="1" applyFill="1" applyBorder="1" applyAlignment="1" applyProtection="1">
      <alignment horizontal="right" indent="1" shrinkToFit="1"/>
      <protection locked="0"/>
    </xf>
    <xf numFmtId="176" fontId="0" fillId="0" borderId="11" xfId="1" applyNumberFormat="1" applyFont="1" applyFill="1" applyBorder="1" applyAlignment="1" applyProtection="1">
      <alignment horizontal="right" indent="1" shrinkToFit="1"/>
      <protection locked="0"/>
    </xf>
    <xf numFmtId="176" fontId="0" fillId="0" borderId="10" xfId="1" applyNumberFormat="1" applyFont="1" applyFill="1" applyBorder="1" applyAlignment="1" applyProtection="1">
      <alignment horizontal="right" indent="1" shrinkToFit="1"/>
      <protection locked="0"/>
    </xf>
    <xf numFmtId="176" fontId="0" fillId="0" borderId="4" xfId="1" applyNumberFormat="1" applyFont="1" applyFill="1" applyBorder="1" applyAlignment="1" applyProtection="1">
      <alignment horizontal="right" indent="1" shrinkToFit="1"/>
      <protection locked="0"/>
    </xf>
    <xf numFmtId="176" fontId="0" fillId="0" borderId="12" xfId="1" applyNumberFormat="1" applyFont="1" applyFill="1" applyBorder="1" applyAlignment="1" applyProtection="1">
      <alignment horizontal="right" indent="1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4" fillId="0" borderId="20" xfId="1" applyNumberFormat="1" applyFont="1" applyBorder="1" applyAlignment="1" applyProtection="1">
      <alignment horizontal="right" indent="1" shrinkToFit="1"/>
    </xf>
    <xf numFmtId="176" fontId="4" fillId="0" borderId="17" xfId="1" applyNumberFormat="1" applyFont="1" applyBorder="1" applyAlignment="1" applyProtection="1">
      <alignment horizontal="right" indent="1" shrinkToFit="1"/>
    </xf>
    <xf numFmtId="176" fontId="4" fillId="0" borderId="18" xfId="1" applyNumberFormat="1" applyFont="1" applyBorder="1" applyAlignment="1" applyProtection="1">
      <alignment horizontal="right" indent="1" shrinkToFit="1"/>
    </xf>
    <xf numFmtId="176" fontId="4" fillId="0" borderId="25" xfId="1" applyNumberFormat="1" applyFont="1" applyBorder="1" applyAlignment="1" applyProtection="1">
      <alignment horizontal="right" indent="1" shrinkToFit="1"/>
    </xf>
    <xf numFmtId="176" fontId="4" fillId="0" borderId="22" xfId="1" applyNumberFormat="1" applyFont="1" applyBorder="1" applyAlignment="1" applyProtection="1">
      <alignment horizontal="right" indent="1" shrinkToFit="1"/>
    </xf>
    <xf numFmtId="176" fontId="4" fillId="0" borderId="23" xfId="1" applyNumberFormat="1" applyFont="1" applyBorder="1" applyAlignment="1" applyProtection="1">
      <alignment horizontal="right" indent="1" shrinkToFi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76" fontId="19" fillId="0" borderId="16" xfId="1" applyNumberFormat="1" applyFont="1" applyBorder="1" applyAlignment="1" applyProtection="1">
      <alignment horizontal="center" vertical="center" shrinkToFit="1"/>
    </xf>
    <xf numFmtId="176" fontId="19" fillId="0" borderId="18" xfId="1" applyNumberFormat="1" applyFont="1" applyBorder="1" applyAlignment="1" applyProtection="1">
      <alignment horizontal="center" vertical="center" shrinkToFit="1"/>
    </xf>
    <xf numFmtId="176" fontId="19" fillId="0" borderId="33" xfId="1" applyNumberFormat="1" applyFont="1" applyBorder="1" applyAlignment="1" applyProtection="1">
      <alignment horizontal="center" vertical="center" shrinkToFit="1"/>
    </xf>
    <xf numFmtId="176" fontId="19" fillId="0" borderId="15" xfId="1" applyNumberFormat="1" applyFont="1" applyBorder="1" applyAlignment="1" applyProtection="1">
      <alignment horizontal="center" vertical="center" shrinkToFit="1"/>
    </xf>
    <xf numFmtId="176" fontId="19" fillId="0" borderId="21" xfId="1" applyNumberFormat="1" applyFont="1" applyBorder="1" applyAlignment="1" applyProtection="1">
      <alignment horizontal="center" vertical="center" shrinkToFit="1"/>
    </xf>
    <xf numFmtId="176" fontId="19" fillId="0" borderId="23" xfId="1" applyNumberFormat="1" applyFont="1" applyBorder="1" applyAlignment="1" applyProtection="1">
      <alignment horizontal="center" vertical="center" shrinkToFit="1"/>
    </xf>
    <xf numFmtId="49" fontId="20" fillId="0" borderId="20" xfId="1" applyNumberFormat="1" applyFont="1" applyFill="1" applyBorder="1" applyAlignment="1" applyProtection="1">
      <alignment horizontal="distributed" vertical="center" shrinkToFit="1"/>
    </xf>
    <xf numFmtId="49" fontId="20" fillId="0" borderId="17" xfId="1" applyNumberFormat="1" applyFont="1" applyFill="1" applyBorder="1" applyAlignment="1" applyProtection="1">
      <alignment horizontal="distributed" vertical="center" shrinkToFit="1"/>
    </xf>
    <xf numFmtId="176" fontId="17" fillId="7" borderId="40" xfId="1" applyNumberFormat="1" applyFont="1" applyFill="1" applyBorder="1" applyAlignment="1" applyProtection="1">
      <alignment horizontal="center" shrinkToFit="1"/>
    </xf>
    <xf numFmtId="176" fontId="17" fillId="7" borderId="17" xfId="1" applyNumberFormat="1" applyFont="1" applyFill="1" applyBorder="1" applyAlignment="1" applyProtection="1">
      <alignment horizontal="center" shrinkToFit="1"/>
    </xf>
    <xf numFmtId="176" fontId="17" fillId="7" borderId="41" xfId="1" applyNumberFormat="1" applyFont="1" applyFill="1" applyBorder="1" applyAlignment="1" applyProtection="1">
      <alignment horizontal="center" shrinkToFit="1"/>
    </xf>
    <xf numFmtId="176" fontId="19" fillId="0" borderId="17" xfId="1" applyNumberFormat="1" applyFont="1" applyFill="1" applyBorder="1" applyAlignment="1" applyProtection="1">
      <alignment horizontal="center" shrinkToFit="1"/>
    </xf>
    <xf numFmtId="49" fontId="20" fillId="0" borderId="38" xfId="1" applyNumberFormat="1" applyFont="1" applyFill="1" applyBorder="1" applyAlignment="1" applyProtection="1">
      <alignment horizontal="distributed" vertical="center" shrinkToFit="1"/>
    </xf>
    <xf numFmtId="49" fontId="20" fillId="0" borderId="39" xfId="1" applyNumberFormat="1" applyFont="1" applyFill="1" applyBorder="1" applyAlignment="1" applyProtection="1">
      <alignment horizontal="distributed" vertical="center" shrinkToFit="1"/>
    </xf>
    <xf numFmtId="176" fontId="0" fillId="0" borderId="25" xfId="1" applyNumberFormat="1" applyFont="1" applyFill="1" applyBorder="1" applyAlignment="1" applyProtection="1">
      <alignment horizontal="right" indent="1" shrinkToFit="1"/>
      <protection locked="0"/>
    </xf>
    <xf numFmtId="176" fontId="0" fillId="0" borderId="22" xfId="1" applyNumberFormat="1" applyFont="1" applyFill="1" applyBorder="1" applyAlignment="1" applyProtection="1">
      <alignment horizontal="right" indent="1" shrinkToFit="1"/>
      <protection locked="0"/>
    </xf>
    <xf numFmtId="176" fontId="0" fillId="0" borderId="23" xfId="1" applyNumberFormat="1" applyFont="1" applyFill="1" applyBorder="1" applyAlignment="1" applyProtection="1">
      <alignment horizontal="right" indent="1" shrinkToFit="1"/>
      <protection locked="0"/>
    </xf>
    <xf numFmtId="38" fontId="0" fillId="0" borderId="0" xfId="1" applyFont="1" applyBorder="1" applyAlignment="1" applyProtection="1">
      <alignment horizontal="right" vertical="center" shrinkToFit="1"/>
    </xf>
    <xf numFmtId="38" fontId="0" fillId="0" borderId="4" xfId="1" applyFont="1" applyBorder="1" applyAlignment="1" applyProtection="1">
      <alignment horizontal="right" vertical="center" shrinkToFit="1"/>
    </xf>
    <xf numFmtId="0" fontId="8" fillId="0" borderId="0" xfId="0" applyFont="1" applyAlignment="1">
      <alignment horizontal="left" vertical="center"/>
    </xf>
    <xf numFmtId="176" fontId="17" fillId="7" borderId="42" xfId="1" applyNumberFormat="1" applyFont="1" applyFill="1" applyBorder="1" applyAlignment="1" applyProtection="1">
      <alignment horizontal="center" shrinkToFit="1"/>
    </xf>
    <xf numFmtId="176" fontId="17" fillId="7" borderId="39" xfId="1" applyNumberFormat="1" applyFont="1" applyFill="1" applyBorder="1" applyAlignment="1" applyProtection="1">
      <alignment horizontal="center" shrinkToFit="1"/>
    </xf>
    <xf numFmtId="176" fontId="17" fillId="7" borderId="43" xfId="1" applyNumberFormat="1" applyFont="1" applyFill="1" applyBorder="1" applyAlignment="1" applyProtection="1">
      <alignment horizontal="center" shrinkToFit="1"/>
    </xf>
    <xf numFmtId="176" fontId="19" fillId="0" borderId="39" xfId="1" applyNumberFormat="1" applyFont="1" applyFill="1" applyBorder="1" applyAlignment="1" applyProtection="1">
      <alignment horizontal="center" shrinkToFit="1"/>
    </xf>
    <xf numFmtId="49" fontId="20" fillId="0" borderId="35" xfId="1" applyNumberFormat="1" applyFont="1" applyFill="1" applyBorder="1" applyAlignment="1" applyProtection="1">
      <alignment shrinkToFit="1"/>
    </xf>
    <xf numFmtId="49" fontId="20" fillId="0" borderId="36" xfId="1" applyNumberFormat="1" applyFont="1" applyFill="1" applyBorder="1" applyAlignment="1" applyProtection="1">
      <alignment shrinkToFit="1"/>
    </xf>
    <xf numFmtId="176" fontId="17" fillId="7" borderId="46" xfId="1" applyNumberFormat="1" applyFont="1" applyFill="1" applyBorder="1" applyAlignment="1" applyProtection="1">
      <alignment horizontal="center" shrinkToFit="1"/>
    </xf>
    <xf numFmtId="176" fontId="17" fillId="7" borderId="36" xfId="1" applyNumberFormat="1" applyFont="1" applyFill="1" applyBorder="1" applyAlignment="1" applyProtection="1">
      <alignment horizontal="center" shrinkToFit="1"/>
    </xf>
    <xf numFmtId="176" fontId="17" fillId="7" borderId="37" xfId="1" applyNumberFormat="1" applyFont="1" applyFill="1" applyBorder="1" applyAlignment="1" applyProtection="1">
      <alignment horizontal="center" shrinkToFit="1"/>
    </xf>
    <xf numFmtId="38" fontId="0" fillId="0" borderId="0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left" vertical="center" shrinkToFit="1"/>
    </xf>
    <xf numFmtId="0" fontId="3" fillId="0" borderId="15" xfId="1" applyNumberFormat="1" applyFont="1" applyBorder="1" applyAlignment="1" applyProtection="1">
      <alignment horizontal="left" vertical="center" shrinkToFit="1"/>
    </xf>
    <xf numFmtId="38" fontId="0" fillId="0" borderId="0" xfId="1" applyFont="1" applyAlignment="1" applyProtection="1">
      <alignment horizontal="left" vertical="center" shrinkToFit="1"/>
    </xf>
    <xf numFmtId="38" fontId="0" fillId="0" borderId="15" xfId="1" applyFont="1" applyBorder="1" applyAlignment="1" applyProtection="1">
      <alignment horizontal="left" vertical="center" shrinkToFit="1"/>
    </xf>
    <xf numFmtId="38" fontId="6" fillId="0" borderId="14" xfId="1" applyFont="1" applyBorder="1" applyAlignment="1" applyProtection="1">
      <alignment horizontal="center" vertical="center"/>
    </xf>
    <xf numFmtId="49" fontId="21" fillId="0" borderId="4" xfId="1" applyNumberFormat="1" applyFont="1" applyBorder="1" applyAlignment="1" applyProtection="1">
      <alignment horizontal="right" vertical="center" shrinkToFit="1"/>
    </xf>
    <xf numFmtId="49" fontId="21" fillId="0" borderId="4" xfId="1" applyNumberFormat="1" applyFont="1" applyBorder="1" applyAlignment="1" applyProtection="1">
      <alignment horizontal="left" vertical="center" shrinkToFit="1"/>
    </xf>
    <xf numFmtId="49" fontId="21" fillId="0" borderId="12" xfId="1" applyNumberFormat="1" applyFont="1" applyBorder="1" applyAlignment="1" applyProtection="1">
      <alignment horizontal="left" vertical="center" shrinkToFit="1"/>
    </xf>
    <xf numFmtId="0" fontId="0" fillId="0" borderId="3" xfId="0" applyBorder="1" applyAlignment="1">
      <alignment horizontal="center" vertical="center"/>
    </xf>
    <xf numFmtId="38" fontId="0" fillId="0" borderId="20" xfId="1" applyFont="1" applyBorder="1" applyAlignment="1" applyProtection="1">
      <alignment horizontal="center" vertical="center"/>
    </xf>
    <xf numFmtId="38" fontId="0" fillId="0" borderId="17" xfId="1" applyFont="1" applyBorder="1" applyAlignment="1" applyProtection="1">
      <alignment horizontal="center" vertical="center"/>
    </xf>
    <xf numFmtId="38" fontId="0" fillId="0" borderId="18" xfId="1" applyFont="1" applyBorder="1" applyAlignment="1" applyProtection="1">
      <alignment horizontal="center" vertical="center"/>
    </xf>
    <xf numFmtId="38" fontId="0" fillId="0" borderId="10" xfId="1" applyFont="1" applyBorder="1" applyAlignment="1" applyProtection="1">
      <alignment horizontal="center" vertical="center"/>
    </xf>
    <xf numFmtId="38" fontId="0" fillId="0" borderId="12" xfId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176" fontId="0" fillId="0" borderId="9" xfId="1" applyNumberFormat="1" applyFont="1" applyBorder="1" applyAlignment="1" applyProtection="1">
      <alignment horizontal="right" indent="1"/>
    </xf>
    <xf numFmtId="176" fontId="0" fillId="0" borderId="2" xfId="1" applyNumberFormat="1" applyFont="1" applyBorder="1" applyAlignment="1" applyProtection="1">
      <alignment horizontal="right" indent="1"/>
    </xf>
    <xf numFmtId="176" fontId="0" fillId="0" borderId="11" xfId="1" applyNumberFormat="1" applyFont="1" applyBorder="1" applyAlignment="1" applyProtection="1">
      <alignment horizontal="right" indent="1"/>
    </xf>
    <xf numFmtId="176" fontId="0" fillId="0" borderId="10" xfId="1" applyNumberFormat="1" applyFont="1" applyBorder="1" applyAlignment="1" applyProtection="1">
      <alignment horizontal="right" indent="1"/>
    </xf>
    <xf numFmtId="176" fontId="0" fillId="0" borderId="4" xfId="1" applyNumberFormat="1" applyFont="1" applyBorder="1" applyAlignment="1" applyProtection="1">
      <alignment horizontal="right" indent="1"/>
    </xf>
    <xf numFmtId="176" fontId="0" fillId="0" borderId="12" xfId="1" applyNumberFormat="1" applyFont="1" applyBorder="1" applyAlignment="1" applyProtection="1">
      <alignment horizontal="right" indent="1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5" xfId="1" applyNumberFormat="1" applyFont="1" applyBorder="1" applyAlignment="1" applyProtection="1">
      <alignment horizontal="right" indent="1"/>
    </xf>
    <xf numFmtId="176" fontId="0" fillId="0" borderId="22" xfId="1" applyNumberFormat="1" applyFont="1" applyBorder="1" applyAlignment="1" applyProtection="1">
      <alignment horizontal="right" indent="1"/>
    </xf>
    <xf numFmtId="176" fontId="0" fillId="0" borderId="23" xfId="1" applyNumberFormat="1" applyFont="1" applyBorder="1" applyAlignment="1" applyProtection="1">
      <alignment horizontal="right" indent="1"/>
    </xf>
    <xf numFmtId="49" fontId="11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12" xfId="1" applyNumberFormat="1" applyFont="1" applyFill="1" applyBorder="1" applyAlignment="1" applyProtection="1">
      <alignment horizontal="left" vertical="center" shrinkToFit="1"/>
      <protection locked="0"/>
    </xf>
    <xf numFmtId="49" fontId="19" fillId="0" borderId="42" xfId="1" applyNumberFormat="1" applyFont="1" applyFill="1" applyBorder="1" applyAlignment="1" applyProtection="1">
      <alignment horizontal="center" shrinkToFit="1"/>
    </xf>
    <xf numFmtId="49" fontId="19" fillId="0" borderId="43" xfId="1" applyNumberFormat="1" applyFont="1" applyFill="1" applyBorder="1" applyAlignment="1" applyProtection="1">
      <alignment horizontal="center" shrinkToFit="1"/>
    </xf>
    <xf numFmtId="49" fontId="21" fillId="0" borderId="46" xfId="1" applyNumberFormat="1" applyFont="1" applyFill="1" applyBorder="1" applyAlignment="1" applyProtection="1">
      <alignment horizontal="center" shrinkToFit="1"/>
    </xf>
    <xf numFmtId="49" fontId="21" fillId="0" borderId="36" xfId="1" applyNumberFormat="1" applyFont="1" applyFill="1" applyBorder="1" applyAlignment="1" applyProtection="1">
      <alignment horizontal="center" shrinkToFit="1"/>
    </xf>
    <xf numFmtId="49" fontId="21" fillId="0" borderId="37" xfId="1" applyNumberFormat="1" applyFont="1" applyFill="1" applyBorder="1" applyAlignment="1" applyProtection="1">
      <alignment horizontal="center" shrinkToFi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8" fillId="0" borderId="2" xfId="0" applyFont="1" applyBorder="1" applyAlignment="1" applyProtection="1">
      <alignment shrinkToFit="1"/>
      <protection locked="0"/>
    </xf>
    <xf numFmtId="0" fontId="28" fillId="0" borderId="0" xfId="0" applyFont="1" applyAlignment="1" applyProtection="1">
      <alignment shrinkToFit="1"/>
      <protection locked="0"/>
    </xf>
    <xf numFmtId="0" fontId="27" fillId="0" borderId="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/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21" fillId="0" borderId="40" xfId="1" applyNumberFormat="1" applyFont="1" applyFill="1" applyBorder="1" applyAlignment="1" applyProtection="1">
      <alignment horizontal="center" shrinkToFit="1"/>
    </xf>
    <xf numFmtId="49" fontId="21" fillId="0" borderId="17" xfId="1" applyNumberFormat="1" applyFont="1" applyFill="1" applyBorder="1" applyAlignment="1" applyProtection="1">
      <alignment horizontal="center" shrinkToFit="1"/>
    </xf>
    <xf numFmtId="49" fontId="21" fillId="0" borderId="41" xfId="1" applyNumberFormat="1" applyFont="1" applyFill="1" applyBorder="1" applyAlignment="1" applyProtection="1">
      <alignment horizontal="center" shrinkToFit="1"/>
    </xf>
    <xf numFmtId="49" fontId="19" fillId="0" borderId="50" xfId="1" applyNumberFormat="1" applyFont="1" applyFill="1" applyBorder="1" applyAlignment="1" applyProtection="1">
      <alignment horizontal="center" shrinkToFit="1"/>
    </xf>
    <xf numFmtId="49" fontId="19" fillId="0" borderId="51" xfId="1" applyNumberFormat="1" applyFont="1" applyFill="1" applyBorder="1" applyAlignment="1" applyProtection="1">
      <alignment horizontal="center" shrinkToFit="1"/>
    </xf>
    <xf numFmtId="49" fontId="21" fillId="0" borderId="42" xfId="1" applyNumberFormat="1" applyFont="1" applyFill="1" applyBorder="1" applyAlignment="1" applyProtection="1">
      <alignment horizontal="center" shrinkToFit="1"/>
    </xf>
    <xf numFmtId="49" fontId="21" fillId="0" borderId="39" xfId="1" applyNumberFormat="1" applyFont="1" applyFill="1" applyBorder="1" applyAlignment="1" applyProtection="1">
      <alignment horizontal="center" shrinkToFit="1"/>
    </xf>
    <xf numFmtId="49" fontId="21" fillId="0" borderId="43" xfId="1" applyNumberFormat="1" applyFont="1" applyFill="1" applyBorder="1" applyAlignment="1" applyProtection="1">
      <alignment horizontal="center" shrinkToFit="1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distributed" indent="1"/>
    </xf>
    <xf numFmtId="0" fontId="8" fillId="0" borderId="22" xfId="0" applyFont="1" applyBorder="1" applyAlignment="1">
      <alignment horizontal="distributed" indent="1"/>
    </xf>
    <xf numFmtId="0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 shrinkToFit="1"/>
      <protection locked="0"/>
    </xf>
    <xf numFmtId="38" fontId="3" fillId="0" borderId="15" xfId="1" applyFont="1" applyFill="1" applyBorder="1" applyAlignment="1" applyProtection="1">
      <alignment horizontal="center" vertical="center" shrinkToFit="1"/>
      <protection locked="0"/>
    </xf>
    <xf numFmtId="0" fontId="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38" fontId="31" fillId="0" borderId="0" xfId="1" applyFont="1" applyFill="1" applyBorder="1" applyAlignment="1" applyProtection="1">
      <alignment horizontal="center" vertical="center"/>
    </xf>
    <xf numFmtId="38" fontId="31" fillId="0" borderId="4" xfId="1" applyFont="1" applyFill="1" applyBorder="1" applyAlignment="1" applyProtection="1">
      <alignment horizontal="center" vertical="center"/>
    </xf>
    <xf numFmtId="38" fontId="31" fillId="0" borderId="0" xfId="1" applyFont="1" applyFill="1" applyBorder="1" applyAlignment="1" applyProtection="1">
      <alignment horizontal="center" vertical="center" shrinkToFit="1"/>
    </xf>
    <xf numFmtId="38" fontId="31" fillId="0" borderId="4" xfId="1" applyFont="1" applyFill="1" applyBorder="1" applyAlignment="1" applyProtection="1">
      <alignment horizontal="center" vertical="center" shrinkToFit="1"/>
    </xf>
    <xf numFmtId="0" fontId="15" fillId="0" borderId="16" xfId="0" applyFont="1" applyBorder="1" applyAlignment="1">
      <alignment horizontal="distributed" vertical="center"/>
    </xf>
    <xf numFmtId="0" fontId="15" fillId="0" borderId="18" xfId="0" applyFont="1" applyBorder="1" applyAlignment="1">
      <alignment horizontal="distributed" vertical="center"/>
    </xf>
    <xf numFmtId="0" fontId="15" fillId="0" borderId="33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2" fillId="0" borderId="17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38" fontId="3" fillId="0" borderId="2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0" fontId="12" fillId="0" borderId="4" xfId="0" applyFont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 wrapText="1"/>
      <protection locked="0"/>
    </xf>
    <xf numFmtId="0" fontId="12" fillId="0" borderId="9" xfId="0" applyFont="1" applyBorder="1" applyAlignment="1" applyProtection="1">
      <alignment horizontal="left" shrinkToFit="1"/>
      <protection locked="0"/>
    </xf>
    <xf numFmtId="0" fontId="12" fillId="0" borderId="11" xfId="0" applyFont="1" applyBorder="1" applyAlignment="1" applyProtection="1">
      <alignment horizontal="left" shrinkToFit="1"/>
      <protection locked="0"/>
    </xf>
    <xf numFmtId="0" fontId="12" fillId="0" borderId="10" xfId="0" applyFont="1" applyBorder="1" applyAlignment="1" applyProtection="1">
      <alignment horizontal="left" shrinkToFit="1"/>
      <protection locked="0"/>
    </xf>
    <xf numFmtId="0" fontId="12" fillId="0" borderId="12" xfId="0" applyFont="1" applyBorder="1" applyAlignment="1" applyProtection="1">
      <alignment horizontal="left" shrinkToFit="1"/>
      <protection locked="0"/>
    </xf>
    <xf numFmtId="178" fontId="12" fillId="5" borderId="9" xfId="1" applyNumberFormat="1" applyFont="1" applyFill="1" applyBorder="1" applyAlignment="1" applyProtection="1">
      <alignment horizontal="right" vertical="center"/>
      <protection locked="0"/>
    </xf>
    <xf numFmtId="178" fontId="12" fillId="5" borderId="10" xfId="1" applyNumberFormat="1" applyFont="1" applyFill="1" applyBorder="1" applyAlignment="1" applyProtection="1">
      <alignment horizontal="right" vertical="center"/>
      <protection locked="0"/>
    </xf>
    <xf numFmtId="177" fontId="12" fillId="6" borderId="6" xfId="1" applyNumberFormat="1" applyFont="1" applyFill="1" applyBorder="1" applyAlignment="1" applyProtection="1">
      <alignment horizontal="right" vertical="center"/>
      <protection locked="0"/>
    </xf>
    <xf numFmtId="177" fontId="12" fillId="6" borderId="8" xfId="1" applyNumberFormat="1" applyFont="1" applyFill="1" applyBorder="1" applyAlignment="1" applyProtection="1">
      <alignment horizontal="right" vertical="center"/>
      <protection locked="0"/>
    </xf>
    <xf numFmtId="176" fontId="12" fillId="0" borderId="9" xfId="1" applyNumberFormat="1" applyFont="1" applyFill="1" applyBorder="1" applyAlignment="1" applyProtection="1">
      <alignment horizontal="center" shrinkToFit="1"/>
      <protection locked="0"/>
    </xf>
    <xf numFmtId="176" fontId="12" fillId="0" borderId="10" xfId="1" applyNumberFormat="1" applyFont="1" applyFill="1" applyBorder="1" applyAlignment="1" applyProtection="1">
      <alignment horizont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0" fontId="3" fillId="0" borderId="19" xfId="1" applyNumberFormat="1" applyFont="1" applyBorder="1" applyAlignment="1">
      <alignment horizontal="center" vertical="center"/>
    </xf>
    <xf numFmtId="40" fontId="3" fillId="0" borderId="8" xfId="1" applyNumberFormat="1" applyFont="1" applyBorder="1" applyAlignment="1">
      <alignment horizontal="center" vertical="center"/>
    </xf>
    <xf numFmtId="176" fontId="12" fillId="0" borderId="2" xfId="1" applyNumberFormat="1" applyFont="1" applyFill="1" applyBorder="1" applyAlignment="1" applyProtection="1">
      <alignment horizontal="right" indent="1" shrinkToFit="1"/>
    </xf>
    <xf numFmtId="176" fontId="12" fillId="0" borderId="11" xfId="1" applyNumberFormat="1" applyFont="1" applyFill="1" applyBorder="1" applyAlignment="1" applyProtection="1">
      <alignment horizontal="right" indent="1" shrinkToFit="1"/>
    </xf>
    <xf numFmtId="176" fontId="12" fillId="0" borderId="4" xfId="1" applyNumberFormat="1" applyFont="1" applyFill="1" applyBorder="1" applyAlignment="1" applyProtection="1">
      <alignment horizontal="right" indent="1" shrinkToFit="1"/>
    </xf>
    <xf numFmtId="176" fontId="12" fillId="0" borderId="12" xfId="1" applyNumberFormat="1" applyFont="1" applyFill="1" applyBorder="1" applyAlignment="1" applyProtection="1">
      <alignment horizontal="right" indent="1" shrinkToFit="1"/>
    </xf>
    <xf numFmtId="38" fontId="3" fillId="0" borderId="9" xfId="1" applyFont="1" applyFill="1" applyBorder="1" applyAlignment="1" applyProtection="1">
      <alignment horizontal="left" indent="1"/>
      <protection locked="0"/>
    </xf>
    <xf numFmtId="38" fontId="3" fillId="0" borderId="2" xfId="1" applyFont="1" applyFill="1" applyBorder="1" applyAlignment="1" applyProtection="1">
      <alignment horizontal="left" indent="1"/>
      <protection locked="0"/>
    </xf>
    <xf numFmtId="38" fontId="3" fillId="0" borderId="11" xfId="1" applyFont="1" applyFill="1" applyBorder="1" applyAlignment="1" applyProtection="1">
      <alignment horizontal="left" indent="1"/>
      <protection locked="0"/>
    </xf>
    <xf numFmtId="38" fontId="3" fillId="0" borderId="10" xfId="1" applyFont="1" applyFill="1" applyBorder="1" applyAlignment="1" applyProtection="1">
      <alignment horizontal="left" indent="1"/>
      <protection locked="0"/>
    </xf>
    <xf numFmtId="38" fontId="3" fillId="0" borderId="4" xfId="1" applyFont="1" applyFill="1" applyBorder="1" applyAlignment="1" applyProtection="1">
      <alignment horizontal="left" indent="1"/>
      <protection locked="0"/>
    </xf>
    <xf numFmtId="38" fontId="3" fillId="0" borderId="12" xfId="1" applyFont="1" applyFill="1" applyBorder="1" applyAlignment="1" applyProtection="1">
      <alignment horizontal="left" inden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shrinkToFit="1"/>
      <protection locked="0"/>
    </xf>
    <xf numFmtId="0" fontId="12" fillId="0" borderId="4" xfId="0" applyFont="1" applyBorder="1" applyAlignment="1" applyProtection="1">
      <alignment horizontal="left" shrinkToFit="1"/>
      <protection locked="0"/>
    </xf>
    <xf numFmtId="178" fontId="12" fillId="5" borderId="6" xfId="1" applyNumberFormat="1" applyFont="1" applyFill="1" applyBorder="1" applyAlignment="1" applyProtection="1">
      <alignment horizontal="right" vertical="center"/>
      <protection locked="0"/>
    </xf>
    <xf numFmtId="178" fontId="12" fillId="5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11" xfId="0" applyFont="1" applyBorder="1" applyAlignment="1" applyProtection="1">
      <alignment horizontal="left" shrinkToFit="1"/>
      <protection locked="0"/>
    </xf>
    <xf numFmtId="0" fontId="3" fillId="0" borderId="10" xfId="0" applyFont="1" applyBorder="1" applyAlignment="1" applyProtection="1">
      <alignment horizontal="left" shrinkToFit="1"/>
      <protection locked="0"/>
    </xf>
    <xf numFmtId="0" fontId="3" fillId="0" borderId="4" xfId="0" applyFont="1" applyBorder="1" applyAlignment="1" applyProtection="1">
      <alignment horizontal="left" shrinkToFit="1"/>
      <protection locked="0"/>
    </xf>
    <xf numFmtId="0" fontId="3" fillId="0" borderId="12" xfId="0" applyFont="1" applyBorder="1" applyAlignment="1" applyProtection="1">
      <alignment horizontal="left" shrinkToFit="1"/>
      <protection locked="0"/>
    </xf>
    <xf numFmtId="178" fontId="3" fillId="5" borderId="6" xfId="1" applyNumberFormat="1" applyFont="1" applyFill="1" applyBorder="1" applyAlignment="1" applyProtection="1">
      <alignment horizontal="right" vertical="center"/>
      <protection locked="0"/>
    </xf>
    <xf numFmtId="178" fontId="3" fillId="5" borderId="8" xfId="1" applyNumberFormat="1" applyFont="1" applyFill="1" applyBorder="1" applyAlignment="1" applyProtection="1">
      <alignment horizontal="right" vertical="center"/>
      <protection locked="0"/>
    </xf>
    <xf numFmtId="177" fontId="3" fillId="6" borderId="6" xfId="1" applyNumberFormat="1" applyFont="1" applyFill="1" applyBorder="1" applyAlignment="1" applyProtection="1">
      <alignment horizontal="right" vertical="center"/>
      <protection locked="0"/>
    </xf>
    <xf numFmtId="177" fontId="3" fillId="6" borderId="8" xfId="1" applyNumberFormat="1" applyFont="1" applyFill="1" applyBorder="1" applyAlignment="1" applyProtection="1">
      <alignment horizontal="right" vertical="center"/>
      <protection locked="0"/>
    </xf>
    <xf numFmtId="176" fontId="3" fillId="0" borderId="9" xfId="1" applyNumberFormat="1" applyFont="1" applyFill="1" applyBorder="1" applyAlignment="1" applyProtection="1">
      <alignment horizontal="center" shrinkToFit="1"/>
      <protection locked="0"/>
    </xf>
    <xf numFmtId="176" fontId="3" fillId="0" borderId="10" xfId="1" applyNumberFormat="1" applyFont="1" applyFill="1" applyBorder="1" applyAlignment="1" applyProtection="1">
      <alignment horizontal="center" shrinkToFit="1"/>
      <protection locked="0"/>
    </xf>
    <xf numFmtId="176" fontId="3" fillId="0" borderId="2" xfId="1" applyNumberFormat="1" applyFont="1" applyFill="1" applyBorder="1" applyAlignment="1" applyProtection="1">
      <alignment horizontal="right" indent="1" shrinkToFit="1"/>
    </xf>
    <xf numFmtId="176" fontId="3" fillId="0" borderId="11" xfId="1" applyNumberFormat="1" applyFont="1" applyFill="1" applyBorder="1" applyAlignment="1" applyProtection="1">
      <alignment horizontal="right" indent="1" shrinkToFit="1"/>
    </xf>
    <xf numFmtId="176" fontId="3" fillId="0" borderId="4" xfId="1" applyNumberFormat="1" applyFont="1" applyFill="1" applyBorder="1" applyAlignment="1" applyProtection="1">
      <alignment horizontal="right" indent="1" shrinkToFit="1"/>
    </xf>
    <xf numFmtId="176" fontId="3" fillId="0" borderId="12" xfId="1" applyNumberFormat="1" applyFont="1" applyFill="1" applyBorder="1" applyAlignment="1" applyProtection="1">
      <alignment horizontal="right" indent="1" shrinkToFit="1"/>
    </xf>
    <xf numFmtId="38" fontId="3" fillId="0" borderId="0" xfId="1" applyFont="1" applyAlignment="1">
      <alignment horizontal="center" vertical="center"/>
    </xf>
    <xf numFmtId="38" fontId="3" fillId="0" borderId="25" xfId="1" applyFont="1" applyFill="1" applyBorder="1" applyAlignment="1" applyProtection="1">
      <alignment horizontal="left" indent="1"/>
      <protection locked="0"/>
    </xf>
    <xf numFmtId="38" fontId="3" fillId="0" borderId="22" xfId="1" applyFont="1" applyFill="1" applyBorder="1" applyAlignment="1" applyProtection="1">
      <alignment horizontal="left" indent="1"/>
      <protection locked="0"/>
    </xf>
    <xf numFmtId="38" fontId="3" fillId="0" borderId="23" xfId="1" applyFont="1" applyFill="1" applyBorder="1" applyAlignment="1" applyProtection="1">
      <alignment horizontal="left" inden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8" fontId="3" fillId="5" borderId="24" xfId="1" applyNumberFormat="1" applyFont="1" applyFill="1" applyBorder="1" applyAlignment="1" applyProtection="1">
      <alignment horizontal="right" vertical="center"/>
      <protection locked="0"/>
    </xf>
    <xf numFmtId="177" fontId="3" fillId="6" borderId="24" xfId="1" applyNumberFormat="1" applyFont="1" applyFill="1" applyBorder="1" applyAlignment="1" applyProtection="1">
      <alignment horizontal="right" vertical="center"/>
      <protection locked="0"/>
    </xf>
    <xf numFmtId="0" fontId="6" fillId="0" borderId="34" xfId="0" applyFont="1" applyBorder="1" applyAlignment="1">
      <alignment horizontal="center" vertical="center"/>
    </xf>
    <xf numFmtId="38" fontId="3" fillId="0" borderId="0" xfId="1" applyFont="1" applyAlignment="1" applyProtection="1">
      <alignment horizontal="left" vertical="center" shrinkToFit="1"/>
    </xf>
    <xf numFmtId="38" fontId="3" fillId="0" borderId="15" xfId="1" applyFont="1" applyBorder="1" applyAlignment="1" applyProtection="1">
      <alignment horizontal="left" vertical="center" shrinkToFit="1"/>
    </xf>
    <xf numFmtId="0" fontId="3" fillId="0" borderId="0" xfId="1" applyNumberFormat="1" applyFont="1" applyBorder="1" applyAlignment="1" applyProtection="1">
      <alignment horizontal="center" vertic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4" xfId="1" applyNumberFormat="1" applyFont="1" applyBorder="1" applyAlignment="1" applyProtection="1">
      <alignment horizontal="center" vertical="center" shrinkToFit="1"/>
    </xf>
    <xf numFmtId="0" fontId="3" fillId="0" borderId="12" xfId="1" applyNumberFormat="1" applyFont="1" applyBorder="1" applyAlignment="1" applyProtection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right" vertical="center" shrinkToFit="1"/>
    </xf>
    <xf numFmtId="38" fontId="3" fillId="0" borderId="4" xfId="1" applyFont="1" applyBorder="1" applyAlignment="1" applyProtection="1">
      <alignment horizontal="righ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0" fontId="3" fillId="0" borderId="17" xfId="1" applyNumberFormat="1" applyFont="1" applyBorder="1" applyAlignment="1">
      <alignment horizontal="center" vertical="center" shrinkToFit="1"/>
    </xf>
    <xf numFmtId="40" fontId="3" fillId="0" borderId="22" xfId="1" applyNumberFormat="1" applyFont="1" applyBorder="1" applyAlignment="1">
      <alignment horizontal="center" vertical="center" shrinkToFit="1"/>
    </xf>
    <xf numFmtId="40" fontId="3" fillId="0" borderId="18" xfId="1" applyNumberFormat="1" applyFont="1" applyBorder="1" applyAlignment="1">
      <alignment horizontal="center" vertical="center" shrinkToFit="1"/>
    </xf>
    <xf numFmtId="40" fontId="3" fillId="0" borderId="23" xfId="1" applyNumberFormat="1" applyFont="1" applyBorder="1" applyAlignment="1">
      <alignment horizontal="center" vertical="center" shrinkToFit="1"/>
    </xf>
    <xf numFmtId="38" fontId="3" fillId="0" borderId="20" xfId="1" applyFont="1" applyBorder="1" applyAlignment="1">
      <alignment horizontal="center"/>
    </xf>
    <xf numFmtId="38" fontId="3" fillId="0" borderId="17" xfId="1" applyFont="1" applyBorder="1" applyAlignment="1">
      <alignment horizontal="center"/>
    </xf>
    <xf numFmtId="38" fontId="3" fillId="0" borderId="18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2" xfId="1" applyFont="1" applyBorder="1" applyAlignment="1">
      <alignment horizontal="center"/>
    </xf>
    <xf numFmtId="38" fontId="3" fillId="0" borderId="23" xfId="1" applyFont="1" applyBorder="1" applyAlignment="1">
      <alignment horizontal="center"/>
    </xf>
    <xf numFmtId="0" fontId="15" fillId="0" borderId="17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3" fillId="0" borderId="2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distributed" vertical="center"/>
    </xf>
    <xf numFmtId="38" fontId="15" fillId="0" borderId="2" xfId="1" applyFont="1" applyBorder="1" applyAlignment="1" applyProtection="1">
      <alignment horizontal="left" vertical="center" wrapText="1"/>
    </xf>
    <xf numFmtId="38" fontId="15" fillId="0" borderId="11" xfId="1" applyFont="1" applyBorder="1" applyAlignment="1" applyProtection="1">
      <alignment horizontal="left" vertical="center" wrapText="1"/>
    </xf>
    <xf numFmtId="38" fontId="15" fillId="0" borderId="0" xfId="1" applyFont="1" applyBorder="1" applyAlignment="1" applyProtection="1">
      <alignment horizontal="left" vertical="center" wrapText="1"/>
    </xf>
    <xf numFmtId="38" fontId="15" fillId="0" borderId="15" xfId="1" applyFont="1" applyBorder="1" applyAlignment="1" applyProtection="1">
      <alignment horizontal="left" vertical="center" wrapText="1"/>
    </xf>
    <xf numFmtId="38" fontId="3" fillId="0" borderId="20" xfId="1" applyFont="1" applyBorder="1" applyAlignment="1" applyProtection="1">
      <alignment horizontal="center" vertical="center"/>
    </xf>
    <xf numFmtId="38" fontId="3" fillId="0" borderId="17" xfId="1" applyFont="1" applyBorder="1" applyAlignment="1" applyProtection="1">
      <alignment horizontal="center" vertical="center"/>
    </xf>
    <xf numFmtId="38" fontId="3" fillId="0" borderId="18" xfId="1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2" xfId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179" fontId="3" fillId="0" borderId="6" xfId="1" applyNumberFormat="1" applyFont="1" applyFill="1" applyBorder="1" applyAlignment="1" applyProtection="1">
      <alignment horizontal="right" shrinkToFit="1"/>
    </xf>
    <xf numFmtId="179" fontId="3" fillId="0" borderId="8" xfId="1" applyNumberFormat="1" applyFont="1" applyFill="1" applyBorder="1" applyAlignment="1" applyProtection="1">
      <alignment horizontal="right" shrinkToFit="1"/>
    </xf>
    <xf numFmtId="0" fontId="3" fillId="0" borderId="6" xfId="1" applyNumberFormat="1" applyFont="1" applyFill="1" applyBorder="1" applyAlignment="1" applyProtection="1">
      <alignment horizontal="right" shrinkToFit="1"/>
    </xf>
    <xf numFmtId="0" fontId="3" fillId="0" borderId="8" xfId="1" applyNumberFormat="1" applyFont="1" applyFill="1" applyBorder="1" applyAlignment="1" applyProtection="1">
      <alignment horizontal="right" shrinkToFit="1"/>
    </xf>
    <xf numFmtId="176" fontId="3" fillId="0" borderId="9" xfId="1" applyNumberFormat="1" applyFont="1" applyBorder="1" applyAlignment="1" applyProtection="1">
      <alignment horizontal="center" shrinkToFit="1"/>
    </xf>
    <xf numFmtId="176" fontId="3" fillId="0" borderId="10" xfId="1" applyNumberFormat="1" applyFont="1" applyBorder="1" applyAlignment="1" applyProtection="1">
      <alignment horizontal="center" shrinkToFit="1"/>
    </xf>
    <xf numFmtId="40" fontId="3" fillId="0" borderId="19" xfId="1" applyNumberFormat="1" applyFont="1" applyBorder="1" applyAlignment="1" applyProtection="1">
      <alignment horizontal="center" vertical="center"/>
    </xf>
    <xf numFmtId="40" fontId="3" fillId="0" borderId="8" xfId="1" applyNumberFormat="1" applyFont="1" applyBorder="1" applyAlignment="1" applyProtection="1">
      <alignment horizontal="center" vertical="center"/>
    </xf>
    <xf numFmtId="176" fontId="3" fillId="0" borderId="2" xfId="1" applyNumberFormat="1" applyFont="1" applyBorder="1" applyAlignment="1" applyProtection="1">
      <alignment horizontal="right" indent="1" shrinkToFit="1"/>
    </xf>
    <xf numFmtId="176" fontId="3" fillId="0" borderId="11" xfId="1" applyNumberFormat="1" applyFont="1" applyBorder="1" applyAlignment="1" applyProtection="1">
      <alignment horizontal="right" indent="1" shrinkToFit="1"/>
    </xf>
    <xf numFmtId="176" fontId="3" fillId="0" borderId="4" xfId="1" applyNumberFormat="1" applyFont="1" applyBorder="1" applyAlignment="1" applyProtection="1">
      <alignment horizontal="right" indent="1" shrinkToFit="1"/>
    </xf>
    <xf numFmtId="176" fontId="3" fillId="0" borderId="12" xfId="1" applyNumberFormat="1" applyFont="1" applyBorder="1" applyAlignment="1" applyProtection="1">
      <alignment horizontal="right" indent="1" shrinkToFit="1"/>
    </xf>
    <xf numFmtId="38" fontId="3" fillId="0" borderId="9" xfId="1" applyFont="1" applyBorder="1" applyAlignment="1" applyProtection="1">
      <alignment horizontal="left" indent="2"/>
    </xf>
    <xf numFmtId="38" fontId="3" fillId="0" borderId="2" xfId="1" applyFont="1" applyBorder="1" applyAlignment="1" applyProtection="1">
      <alignment horizontal="left" indent="2"/>
    </xf>
    <xf numFmtId="38" fontId="3" fillId="0" borderId="11" xfId="1" applyFont="1" applyBorder="1" applyAlignment="1" applyProtection="1">
      <alignment horizontal="left" indent="2"/>
    </xf>
    <xf numFmtId="38" fontId="3" fillId="0" borderId="10" xfId="1" applyFont="1" applyBorder="1" applyAlignment="1" applyProtection="1">
      <alignment horizontal="left" indent="2"/>
    </xf>
    <xf numFmtId="38" fontId="3" fillId="0" borderId="4" xfId="1" applyFont="1" applyBorder="1" applyAlignment="1" applyProtection="1">
      <alignment horizontal="left" indent="2"/>
    </xf>
    <xf numFmtId="38" fontId="3" fillId="0" borderId="12" xfId="1" applyFont="1" applyBorder="1" applyAlignment="1" applyProtection="1">
      <alignment horizontal="left" indent="2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20" xfId="1" applyFont="1" applyBorder="1" applyAlignment="1" applyProtection="1">
      <alignment horizontal="center"/>
    </xf>
    <xf numFmtId="38" fontId="3" fillId="0" borderId="17" xfId="1" applyFont="1" applyBorder="1" applyAlignment="1" applyProtection="1">
      <alignment horizontal="center"/>
    </xf>
    <xf numFmtId="38" fontId="3" fillId="0" borderId="18" xfId="1" applyFont="1" applyBorder="1" applyAlignment="1" applyProtection="1">
      <alignment horizontal="center"/>
    </xf>
    <xf numFmtId="38" fontId="3" fillId="0" borderId="25" xfId="1" applyFont="1" applyBorder="1" applyAlignment="1" applyProtection="1">
      <alignment horizontal="center"/>
    </xf>
    <xf numFmtId="38" fontId="3" fillId="0" borderId="22" xfId="1" applyFont="1" applyBorder="1" applyAlignment="1" applyProtection="1">
      <alignment horizontal="center"/>
    </xf>
    <xf numFmtId="38" fontId="3" fillId="0" borderId="23" xfId="1" applyFont="1" applyBorder="1" applyAlignment="1" applyProtection="1">
      <alignment horizontal="center"/>
    </xf>
    <xf numFmtId="40" fontId="3" fillId="0" borderId="17" xfId="1" applyNumberFormat="1" applyFont="1" applyBorder="1" applyAlignment="1" applyProtection="1">
      <alignment horizontal="center" vertical="center" shrinkToFit="1"/>
    </xf>
    <xf numFmtId="40" fontId="3" fillId="0" borderId="22" xfId="1" applyNumberFormat="1" applyFont="1" applyBorder="1" applyAlignment="1" applyProtection="1">
      <alignment horizontal="center" vertical="center" shrinkToFit="1"/>
    </xf>
    <xf numFmtId="38" fontId="3" fillId="0" borderId="9" xfId="1" applyFont="1" applyBorder="1" applyAlignment="1" applyProtection="1">
      <alignment horizontal="right"/>
    </xf>
    <xf numFmtId="38" fontId="3" fillId="0" borderId="2" xfId="1" applyFont="1" applyBorder="1" applyAlignment="1" applyProtection="1">
      <alignment horizontal="right"/>
    </xf>
    <xf numFmtId="38" fontId="3" fillId="0" borderId="11" xfId="1" applyFont="1" applyBorder="1" applyAlignment="1" applyProtection="1">
      <alignment horizontal="right"/>
    </xf>
    <xf numFmtId="38" fontId="3" fillId="0" borderId="10" xfId="1" applyFont="1" applyBorder="1" applyAlignment="1" applyProtection="1">
      <alignment horizontal="right"/>
    </xf>
    <xf numFmtId="38" fontId="3" fillId="0" borderId="4" xfId="1" applyFont="1" applyBorder="1" applyAlignment="1" applyProtection="1">
      <alignment horizontal="right"/>
    </xf>
    <xf numFmtId="38" fontId="3" fillId="0" borderId="12" xfId="1" applyFont="1" applyBorder="1" applyAlignment="1" applyProtection="1">
      <alignment horizontal="right"/>
    </xf>
    <xf numFmtId="40" fontId="3" fillId="0" borderId="18" xfId="1" applyNumberFormat="1" applyFont="1" applyBorder="1" applyAlignment="1" applyProtection="1">
      <alignment horizontal="center" vertical="center" shrinkToFit="1"/>
    </xf>
    <xf numFmtId="40" fontId="3" fillId="0" borderId="23" xfId="1" applyNumberFormat="1" applyFont="1" applyBorder="1" applyAlignment="1" applyProtection="1">
      <alignment horizontal="center" vertical="center" shrinkToFit="1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38" fontId="0" fillId="0" borderId="0" xfId="1" applyFont="1" applyFill="1" applyBorder="1" applyAlignment="1" applyProtection="1">
      <alignment horizontal="center" vertical="center" shrinkToFit="1"/>
      <protection locked="0"/>
    </xf>
    <xf numFmtId="38" fontId="0" fillId="0" borderId="4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Fill="1" applyBorder="1" applyAlignment="1" applyProtection="1">
      <alignment horizontal="right" vertical="center" shrinkToFit="1"/>
      <protection locked="0"/>
    </xf>
    <xf numFmtId="38" fontId="0" fillId="0" borderId="4" xfId="1" applyFont="1" applyFill="1" applyBorder="1" applyAlignment="1" applyProtection="1">
      <alignment horizontal="right" vertical="center" shrinkToFit="1"/>
      <protection locked="0"/>
    </xf>
    <xf numFmtId="0" fontId="0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0" fillId="0" borderId="15" xfId="1" applyNumberFormat="1" applyFont="1" applyFill="1" applyBorder="1" applyAlignment="1" applyProtection="1">
      <alignment horizontal="left" vertical="center" shrinkToFit="1"/>
      <protection locked="0"/>
    </xf>
    <xf numFmtId="49" fontId="21" fillId="7" borderId="40" xfId="1" applyNumberFormat="1" applyFont="1" applyFill="1" applyBorder="1" applyAlignment="1" applyProtection="1">
      <alignment horizontal="center" shrinkToFit="1"/>
      <protection locked="0"/>
    </xf>
    <xf numFmtId="49" fontId="21" fillId="7" borderId="17" xfId="1" applyNumberFormat="1" applyFont="1" applyFill="1" applyBorder="1" applyAlignment="1" applyProtection="1">
      <alignment horizontal="center" shrinkToFit="1"/>
      <protection locked="0"/>
    </xf>
    <xf numFmtId="49" fontId="21" fillId="7" borderId="41" xfId="1" applyNumberFormat="1" applyFont="1" applyFill="1" applyBorder="1" applyAlignment="1" applyProtection="1">
      <alignment horizontal="center" shrinkToFit="1"/>
      <protection locked="0"/>
    </xf>
    <xf numFmtId="49" fontId="21" fillId="7" borderId="42" xfId="1" applyNumberFormat="1" applyFont="1" applyFill="1" applyBorder="1" applyAlignment="1" applyProtection="1">
      <alignment horizontal="center" shrinkToFit="1"/>
      <protection locked="0"/>
    </xf>
    <xf numFmtId="49" fontId="21" fillId="7" borderId="39" xfId="1" applyNumberFormat="1" applyFont="1" applyFill="1" applyBorder="1" applyAlignment="1" applyProtection="1">
      <alignment horizontal="center" shrinkToFit="1"/>
      <protection locked="0"/>
    </xf>
    <xf numFmtId="49" fontId="21" fillId="7" borderId="43" xfId="1" applyNumberFormat="1" applyFont="1" applyFill="1" applyBorder="1" applyAlignment="1" applyProtection="1">
      <alignment horizontal="center" shrinkToFit="1"/>
      <protection locked="0"/>
    </xf>
    <xf numFmtId="49" fontId="21" fillId="7" borderId="46" xfId="1" applyNumberFormat="1" applyFont="1" applyFill="1" applyBorder="1" applyAlignment="1" applyProtection="1">
      <alignment horizontal="center" shrinkToFit="1"/>
      <protection locked="0"/>
    </xf>
    <xf numFmtId="49" fontId="21" fillId="7" borderId="36" xfId="1" applyNumberFormat="1" applyFont="1" applyFill="1" applyBorder="1" applyAlignment="1" applyProtection="1">
      <alignment horizontal="center" shrinkToFit="1"/>
      <protection locked="0"/>
    </xf>
    <xf numFmtId="49" fontId="21" fillId="7" borderId="37" xfId="1" applyNumberFormat="1" applyFont="1" applyFill="1" applyBorder="1" applyAlignment="1" applyProtection="1">
      <alignment horizontal="center" shrinkToFit="1"/>
      <protection locked="0"/>
    </xf>
    <xf numFmtId="0" fontId="2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27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27" fillId="0" borderId="15" xfId="1" applyNumberFormat="1" applyFont="1" applyFill="1" applyBorder="1" applyAlignment="1" applyProtection="1">
      <alignment horizontal="left" vertical="center" shrinkToFit="1"/>
      <protection locked="0"/>
    </xf>
    <xf numFmtId="49" fontId="23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23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30" fillId="0" borderId="2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30" fillId="0" borderId="2" xfId="0" applyFont="1" applyBorder="1" applyAlignment="1" applyProtection="1">
      <alignment shrinkToFit="1"/>
      <protection locked="0"/>
    </xf>
    <xf numFmtId="0" fontId="30" fillId="0" borderId="0" xfId="0" applyFont="1" applyAlignment="1" applyProtection="1">
      <alignment shrinkToFit="1"/>
      <protection locked="0"/>
    </xf>
    <xf numFmtId="0" fontId="30" fillId="0" borderId="2" xfId="0" applyFont="1" applyBorder="1" applyAlignment="1"/>
    <xf numFmtId="0" fontId="30" fillId="0" borderId="0" xfId="0" applyFont="1" applyAlignment="1"/>
    <xf numFmtId="38" fontId="3" fillId="0" borderId="0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right" vertical="center" shrinkToFit="1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0" xfId="1" applyFont="1" applyFill="1" applyBorder="1" applyAlignment="1" applyProtection="1">
      <alignment horizontal="center" vertical="center" shrinkToFit="1"/>
    </xf>
    <xf numFmtId="38" fontId="3" fillId="0" borderId="15" xfId="1" applyFont="1" applyFill="1" applyBorder="1" applyAlignment="1" applyProtection="1">
      <alignment horizontal="center" vertical="center" shrinkToFi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15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shrinkToFit="1"/>
    </xf>
    <xf numFmtId="0" fontId="3" fillId="0" borderId="15" xfId="1" applyNumberFormat="1" applyFont="1" applyFill="1" applyBorder="1" applyAlignment="1" applyProtection="1">
      <alignment horizontal="center" vertical="center" shrinkToFit="1"/>
    </xf>
    <xf numFmtId="0" fontId="3" fillId="0" borderId="4" xfId="1" applyNumberFormat="1" applyFont="1" applyFill="1" applyBorder="1" applyAlignment="1" applyProtection="1">
      <alignment horizontal="center" vertical="center" shrinkToFit="1"/>
    </xf>
    <xf numFmtId="0" fontId="3" fillId="0" borderId="12" xfId="1" applyNumberFormat="1" applyFont="1" applyFill="1" applyBorder="1" applyAlignment="1" applyProtection="1">
      <alignment horizontal="center" vertical="center" shrinkToFit="1"/>
    </xf>
    <xf numFmtId="38" fontId="15" fillId="0" borderId="2" xfId="1" applyFont="1" applyBorder="1" applyAlignment="1" applyProtection="1">
      <alignment horizontal="center" vertical="center" wrapText="1"/>
    </xf>
    <xf numFmtId="38" fontId="15" fillId="0" borderId="11" xfId="1" applyFont="1" applyBorder="1" applyAlignment="1" applyProtection="1">
      <alignment horizontal="center" vertical="center" wrapText="1"/>
    </xf>
    <xf numFmtId="38" fontId="15" fillId="0" borderId="0" xfId="1" applyFont="1" applyBorder="1" applyAlignment="1" applyProtection="1">
      <alignment horizontal="center" vertical="center" wrapText="1"/>
    </xf>
    <xf numFmtId="38" fontId="15" fillId="0" borderId="15" xfId="1" applyFont="1" applyBorder="1" applyAlignment="1" applyProtection="1">
      <alignment horizontal="center" vertical="center" wrapText="1"/>
    </xf>
    <xf numFmtId="38" fontId="3" fillId="0" borderId="0" xfId="1" applyFont="1" applyAlignment="1" applyProtection="1">
      <alignment horizontal="center" vertical="center" shrinkToFit="1"/>
    </xf>
    <xf numFmtId="38" fontId="3" fillId="0" borderId="15" xfId="1" applyFont="1" applyBorder="1" applyAlignment="1" applyProtection="1">
      <alignment horizontal="center" vertical="center" shrinkToFit="1"/>
    </xf>
    <xf numFmtId="178" fontId="3" fillId="5" borderId="9" xfId="1" applyNumberFormat="1" applyFont="1" applyFill="1" applyBorder="1" applyAlignment="1" applyProtection="1">
      <alignment horizontal="right" vertical="center"/>
      <protection locked="0"/>
    </xf>
    <xf numFmtId="178" fontId="3" fillId="5" borderId="10" xfId="1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0" fillId="0" borderId="0" xfId="0" applyFont="1" applyAlignment="1">
      <alignment shrinkToFit="1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6" xfId="1" applyNumberFormat="1" applyFont="1" applyBorder="1" applyAlignment="1" applyProtection="1">
      <alignment horizontal="right" shrinkToFit="1"/>
    </xf>
    <xf numFmtId="0" fontId="3" fillId="0" borderId="8" xfId="1" applyNumberFormat="1" applyFont="1" applyBorder="1" applyAlignment="1" applyProtection="1">
      <alignment horizontal="right" shrinkToFit="1"/>
    </xf>
  </cellXfs>
  <cellStyles count="3">
    <cellStyle name="桁区切り" xfId="1" builtinId="6"/>
    <cellStyle name="通貨" xfId="2" builtinId="7"/>
    <cellStyle name="標準" xfId="0" builtinId="0"/>
  </cellStyles>
  <dxfs count="422"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82" formatCode="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none">
          <bgColor auto="1"/>
        </patternFill>
      </fill>
    </dxf>
    <dxf>
      <numFmt numFmtId="178" formatCode="#,##0.00_ "/>
      <fill>
        <patternFill patternType="lightGray">
          <fgColor rgb="FF00B0F0"/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numFmt numFmtId="180" formatCode="#,##0_ "/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FF000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</dxfs>
  <tableStyles count="0" defaultTableStyle="TableStyleMedium2" defaultPivotStyle="PivotStyleLight16"/>
  <colors>
    <mruColors>
      <color rgb="FFFF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60959</xdr:colOff>
      <xdr:row>0</xdr:row>
      <xdr:rowOff>37106</xdr:rowOff>
    </xdr:from>
    <xdr:to>
      <xdr:col>19</xdr:col>
      <xdr:colOff>1249680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696D02D-C732-44B5-8527-F21291A68D9C}"/>
            </a:ext>
          </a:extLst>
        </xdr:cNvPr>
        <xdr:cNvGrpSpPr/>
      </xdr:nvGrpSpPr>
      <xdr:grpSpPr>
        <a:xfrm>
          <a:off x="9083039" y="37106"/>
          <a:ext cx="1188721" cy="702034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35C28FE-3439-2A43-82C2-A4797DED03CA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7A126A0C-9A22-FAF9-F725-9AE6AEDB86AB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9E784507-4128-2592-0711-E40E5812D232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1C02B94-DF49-7BDE-EB45-C1FB37158FC7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19</xdr:col>
      <xdr:colOff>22860</xdr:colOff>
      <xdr:row>48</xdr:row>
      <xdr:rowOff>47992</xdr:rowOff>
    </xdr:from>
    <xdr:to>
      <xdr:col>19</xdr:col>
      <xdr:colOff>1234440</xdr:colOff>
      <xdr:row>53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2292A5C-BC7C-4248-8F1C-B2061102CBF9}"/>
            </a:ext>
          </a:extLst>
        </xdr:cNvPr>
        <xdr:cNvGrpSpPr/>
      </xdr:nvGrpSpPr>
      <xdr:grpSpPr>
        <a:xfrm>
          <a:off x="9044940" y="6974572"/>
          <a:ext cx="1211580" cy="702034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43D46F80-938D-F614-137A-10099C54C29C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506CD331-8312-B05F-987F-9A0A62844536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CCE33AAE-4D64-BEE7-D52F-D402263FAA86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AE55F5A5-7505-1B58-CDF1-CBC02A8893AB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16</xdr:col>
      <xdr:colOff>205740</xdr:colOff>
      <xdr:row>58</xdr:row>
      <xdr:rowOff>61546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05A8F45-AB73-4BDF-82D7-9FA1888799FA}"/>
            </a:ext>
          </a:extLst>
        </xdr:cNvPr>
        <xdr:cNvSpPr txBox="1"/>
      </xdr:nvSpPr>
      <xdr:spPr>
        <a:xfrm>
          <a:off x="8382000" y="8565466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16</xdr:col>
      <xdr:colOff>7620</xdr:colOff>
      <xdr:row>56</xdr:row>
      <xdr:rowOff>167640</xdr:rowOff>
    </xdr:from>
    <xdr:to>
      <xdr:col>18</xdr:col>
      <xdr:colOff>84837</xdr:colOff>
      <xdr:row>60</xdr:row>
      <xdr:rowOff>72855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5775E0B1-C8EB-442C-89BB-AA5EBB9817CA}"/>
            </a:ext>
          </a:extLst>
        </xdr:cNvPr>
        <xdr:cNvGrpSpPr/>
      </xdr:nvGrpSpPr>
      <xdr:grpSpPr>
        <a:xfrm>
          <a:off x="8183880" y="8359140"/>
          <a:ext cx="793497" cy="606255"/>
          <a:chOff x="8946777" y="7611035"/>
          <a:chExt cx="788894" cy="600636"/>
        </a:xfrm>
      </xdr:grpSpPr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732F8D97-A3DC-758C-6AEF-98E70858C845}"/>
              </a:ext>
            </a:extLst>
          </xdr:cNvPr>
          <xdr:cNvSpPr/>
        </xdr:nvSpPr>
        <xdr:spPr>
          <a:xfrm>
            <a:off x="9009529" y="7611035"/>
            <a:ext cx="618565" cy="600636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F2B7FB7B-97D9-5183-4B66-4356F97601EC}"/>
              </a:ext>
            </a:extLst>
          </xdr:cNvPr>
          <xdr:cNvSpPr txBox="1"/>
        </xdr:nvSpPr>
        <xdr:spPr>
          <a:xfrm>
            <a:off x="8946777" y="7763435"/>
            <a:ext cx="788894" cy="34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</a:rPr>
              <a:t>押印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09D7F94-757B-4626-BD9C-A0E50C98BCB8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7E2592D6-E53E-CF37-6C12-3019062DD4E0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01600C69-F272-6794-2025-D20BAFA505A3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B29B9190-F9F1-649B-A447-E1BF7014ADB8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B43C5B5-07EA-92E3-93D9-4D13B989DC6C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CDD96AC-2A2B-496D-8562-54BA391A5028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690739EC-DDE4-6C98-AE04-D0B58FE8CD73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1FFA528E-2768-C706-9F82-064A6B3D3C9D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8A158D81-8102-BEC8-0CBA-1510F4B49042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6C36A43-FE93-75DA-17BD-E89F157DEC90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451A254-D313-4AED-904D-987D70772EB9}"/>
            </a:ext>
          </a:extLst>
        </xdr:cNvPr>
        <xdr:cNvSpPr txBox="1"/>
      </xdr:nvSpPr>
      <xdr:spPr>
        <a:xfrm>
          <a:off x="916686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DC1A0D-1E5E-439B-BD57-322CCB473676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9B9ED6E8-28B9-72E0-B433-C2FFBDDE7A2F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BC12D8D5-D358-E355-EF5D-124006495EEB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3D6DED88-F199-98AD-48A4-4496EAAE0596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87D7E556-1C29-4529-0788-410EC9DA3AF4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61C8D0A-1BEA-40DD-BC66-7F75D981F3A6}"/>
            </a:ext>
          </a:extLst>
        </xdr:cNvPr>
        <xdr:cNvSpPr txBox="1"/>
      </xdr:nvSpPr>
      <xdr:spPr>
        <a:xfrm>
          <a:off x="916686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4</xdr:col>
      <xdr:colOff>208548</xdr:colOff>
      <xdr:row>33</xdr:row>
      <xdr:rowOff>8021</xdr:rowOff>
    </xdr:from>
    <xdr:to>
      <xdr:col>12</xdr:col>
      <xdr:colOff>4907</xdr:colOff>
      <xdr:row>40</xdr:row>
      <xdr:rowOff>16042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EDBB732-B775-45E5-A2EA-CF9622E32973}"/>
            </a:ext>
          </a:extLst>
        </xdr:cNvPr>
        <xdr:cNvSpPr txBox="1"/>
      </xdr:nvSpPr>
      <xdr:spPr>
        <a:xfrm>
          <a:off x="1716506" y="4483768"/>
          <a:ext cx="4953896" cy="90637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業者控用紙の水色のセル部分に入力すると</a:t>
          </a:r>
          <a:endParaRPr kumimoji="1" lang="en-US" altLang="ja-JP" sz="1100"/>
        </a:p>
        <a:p>
          <a:r>
            <a:rPr kumimoji="1" lang="ja-JP" altLang="en-US" sz="1100"/>
            <a:t>経理部提出用に反映されます。</a:t>
          </a:r>
          <a:endParaRPr kumimoji="1" lang="en-US" altLang="ja-JP" sz="1100"/>
        </a:p>
        <a:p>
          <a:r>
            <a:rPr kumimoji="1" lang="ja-JP" altLang="en-US" sz="1100"/>
            <a:t>提出前に正・副の内容に相違ないか確認してください。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18</xdr:col>
      <xdr:colOff>112294</xdr:colOff>
      <xdr:row>55</xdr:row>
      <xdr:rowOff>32083</xdr:rowOff>
    </xdr:from>
    <xdr:to>
      <xdr:col>21</xdr:col>
      <xdr:colOff>55560</xdr:colOff>
      <xdr:row>59</xdr:row>
      <xdr:rowOff>20717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E24C88E7-2C96-4466-9A4C-1EAEC8366AA2}"/>
            </a:ext>
          </a:extLst>
        </xdr:cNvPr>
        <xdr:cNvGrpSpPr/>
      </xdr:nvGrpSpPr>
      <xdr:grpSpPr>
        <a:xfrm>
          <a:off x="9079831" y="7579894"/>
          <a:ext cx="793497" cy="606255"/>
          <a:chOff x="8946777" y="7611035"/>
          <a:chExt cx="788894" cy="600636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00434C93-ADC4-9834-68F6-84A03F1007E6}"/>
              </a:ext>
            </a:extLst>
          </xdr:cNvPr>
          <xdr:cNvSpPr/>
        </xdr:nvSpPr>
        <xdr:spPr>
          <a:xfrm>
            <a:off x="9009529" y="7611035"/>
            <a:ext cx="618565" cy="600636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CB1AA0BD-117E-84E8-E7F9-CEB097A93589}"/>
              </a:ext>
            </a:extLst>
          </xdr:cNvPr>
          <xdr:cNvSpPr txBox="1"/>
        </xdr:nvSpPr>
        <xdr:spPr>
          <a:xfrm>
            <a:off x="8946777" y="7763435"/>
            <a:ext cx="788894" cy="34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</a:rPr>
              <a:t>押印</a:t>
            </a:r>
          </a:p>
        </xdr:txBody>
      </xdr:sp>
    </xdr:grpSp>
    <xdr:clientData/>
  </xdr:twoCellAnchor>
  <xdr:twoCellAnchor>
    <xdr:from>
      <xdr:col>17</xdr:col>
      <xdr:colOff>327660</xdr:colOff>
      <xdr:row>103</xdr:row>
      <xdr:rowOff>94247</xdr:rowOff>
    </xdr:from>
    <xdr:to>
      <xdr:col>20</xdr:col>
      <xdr:colOff>38314</xdr:colOff>
      <xdr:row>107</xdr:row>
      <xdr:rowOff>42776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AEB5F7B-5E3D-4B82-AE97-07B25250C07C}"/>
            </a:ext>
          </a:extLst>
        </xdr:cNvPr>
        <xdr:cNvGrpSpPr/>
      </xdr:nvGrpSpPr>
      <xdr:grpSpPr>
        <a:xfrm>
          <a:off x="8934249" y="14099005"/>
          <a:ext cx="793497" cy="606255"/>
          <a:chOff x="8946777" y="7611035"/>
          <a:chExt cx="788894" cy="600636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7115648-4FC1-C368-0F7F-8F922A5ABFF4}"/>
              </a:ext>
            </a:extLst>
          </xdr:cNvPr>
          <xdr:cNvSpPr/>
        </xdr:nvSpPr>
        <xdr:spPr>
          <a:xfrm>
            <a:off x="9009529" y="7611035"/>
            <a:ext cx="618565" cy="600636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DED8CA96-54EC-A756-3908-E1EFA544DB4D}"/>
              </a:ext>
            </a:extLst>
          </xdr:cNvPr>
          <xdr:cNvSpPr txBox="1"/>
        </xdr:nvSpPr>
        <xdr:spPr>
          <a:xfrm>
            <a:off x="8946777" y="7763435"/>
            <a:ext cx="788894" cy="340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</a:rPr>
              <a:t>押印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21387</xdr:colOff>
      <xdr:row>0</xdr:row>
      <xdr:rowOff>37106</xdr:rowOff>
    </xdr:from>
    <xdr:to>
      <xdr:col>19</xdr:col>
      <xdr:colOff>1211580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48C5CC5-D653-43DD-B7B9-74177C7F73A5}"/>
            </a:ext>
          </a:extLst>
        </xdr:cNvPr>
        <xdr:cNvGrpSpPr/>
      </xdr:nvGrpSpPr>
      <xdr:grpSpPr>
        <a:xfrm>
          <a:off x="9043467" y="37106"/>
          <a:ext cx="1190193" cy="702034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2E007BBB-FA84-4B93-BF1A-EFD26DD8D54F}"/>
              </a:ext>
            </a:extLst>
          </xdr:cNvPr>
          <xdr:cNvGrpSpPr/>
        </xdr:nvGrpSpPr>
        <xdr:grpSpPr>
          <a:xfrm>
            <a:off x="8125540" y="21866"/>
            <a:ext cx="660321" cy="488674"/>
            <a:chOff x="5984320" y="90446"/>
            <a:chExt cx="660321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3D5E90E3-E9AB-4297-80EC-3C0551A59995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1C4A839E-5D76-46E7-9694-C4A4D2001486}"/>
                </a:ext>
              </a:extLst>
            </xdr:cNvPr>
            <xdr:cNvSpPr txBox="1"/>
          </xdr:nvSpPr>
          <xdr:spPr>
            <a:xfrm>
              <a:off x="5984320" y="167521"/>
              <a:ext cx="660321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941763F-3127-4955-83F7-6EF1CFB99F4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18</xdr:col>
      <xdr:colOff>123218</xdr:colOff>
      <xdr:row>48</xdr:row>
      <xdr:rowOff>47992</xdr:rowOff>
    </xdr:from>
    <xdr:to>
      <xdr:col>19</xdr:col>
      <xdr:colOff>1196340</xdr:colOff>
      <xdr:row>53</xdr:row>
      <xdr:rowOff>10886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CA97AB4-A77E-451B-87C6-6CD04F512326}"/>
            </a:ext>
          </a:extLst>
        </xdr:cNvPr>
        <xdr:cNvGrpSpPr/>
      </xdr:nvGrpSpPr>
      <xdr:grpSpPr>
        <a:xfrm>
          <a:off x="9015758" y="6974572"/>
          <a:ext cx="1202662" cy="702034"/>
          <a:chOff x="7932420" y="21866"/>
          <a:chExt cx="1127760" cy="724894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113969E2-4298-404E-BD51-5098D1A0A199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1" name="楕円 10">
              <a:extLst>
                <a:ext uri="{FF2B5EF4-FFF2-40B4-BE49-F238E27FC236}">
                  <a16:creationId xmlns:a16="http://schemas.microsoft.com/office/drawing/2014/main" id="{A75AB1B5-AB70-426D-8E91-8DC77C594841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50FA408D-C499-42B6-A303-F51384749ABC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B9EA743-9407-488C-8EDF-A355B2FC6A2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16</xdr:col>
      <xdr:colOff>205740</xdr:colOff>
      <xdr:row>58</xdr:row>
      <xdr:rowOff>61546</xdr:rowOff>
    </xdr:from>
    <xdr:ext cx="76200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EBBF370-5FD0-4DC6-87A2-D744B9B0332D}"/>
            </a:ext>
          </a:extLst>
        </xdr:cNvPr>
        <xdr:cNvSpPr txBox="1"/>
      </xdr:nvSpPr>
      <xdr:spPr>
        <a:xfrm>
          <a:off x="8558432" y="8399584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D0236C9-4D7D-4CEA-9A69-23D5DF751B4B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07FD847-683D-4BA7-AD05-DED2FC2D4CAA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2" name="楕円 1">
              <a:extLst>
                <a:ext uri="{FF2B5EF4-FFF2-40B4-BE49-F238E27FC236}">
                  <a16:creationId xmlns:a16="http://schemas.microsoft.com/office/drawing/2014/main" id="{C2F1CD79-001E-46E2-9401-0F03D9BFF708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4940A60B-7E31-4F4A-A0E9-63C7E4B90863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DD02FBB-E538-4B77-AE1A-0E36DB847863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E16DC3B-C818-4D41-BA4B-7B7FDE81FC14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7E23BB0F-8C93-4212-BAEE-2F6A18B1DDF7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9" name="楕円 18">
              <a:extLst>
                <a:ext uri="{FF2B5EF4-FFF2-40B4-BE49-F238E27FC236}">
                  <a16:creationId xmlns:a16="http://schemas.microsoft.com/office/drawing/2014/main" id="{3564AF77-EAAB-416C-810C-D67FC70719CC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54C03880-91C6-471F-BE6C-C5FF6895384B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F645F452-EDED-44F5-90AB-D972B3DF94B1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C23F31E-C4FF-4B73-8AF0-F673CAFE1D1D}"/>
            </a:ext>
          </a:extLst>
        </xdr:cNvPr>
        <xdr:cNvSpPr txBox="1"/>
      </xdr:nvSpPr>
      <xdr:spPr>
        <a:xfrm>
          <a:off x="8300869" y="9906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78002E73-D031-45FA-9EF6-9F33CC58D3F4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BAEC0146-E8C1-4C8D-A0DC-7D6E32BC1E8F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25" name="楕円 24">
              <a:extLst>
                <a:ext uri="{FF2B5EF4-FFF2-40B4-BE49-F238E27FC236}">
                  <a16:creationId xmlns:a16="http://schemas.microsoft.com/office/drawing/2014/main" id="{8582F592-5B28-470C-BF97-30FD97CA8B3D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42E00C09-4A85-4826-99C0-BBCA13F12813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1D72DEC3-171D-4949-9DDD-4FEA232CBEF7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544E968-5757-40FF-AC2E-E8C7A501D972}"/>
            </a:ext>
          </a:extLst>
        </xdr:cNvPr>
        <xdr:cNvSpPr txBox="1"/>
      </xdr:nvSpPr>
      <xdr:spPr>
        <a:xfrm>
          <a:off x="8300869" y="9906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4BB8F5D-4FFD-4BC7-9905-B6666FDF1D27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AADFA460-00BF-B813-E883-9E92B52876C0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08CCE74E-D612-D36D-93D9-9DE5F653FACE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3BF8CCCA-329C-D7EF-72CB-4CC0FCFF703B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A0A07243-7174-48FE-6475-B416E938856A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D899BB7-79D2-4316-BC04-DF959CE966F5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9D545AE0-054F-E174-36EF-63942896CB64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23241B87-3C9F-E2A6-3840-0CD7DAC89676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84D80250-6769-A31B-0CD1-F2F8C88CF915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A0CC219E-4CDA-D943-B850-92D2ECD79FF2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578D9B6-3667-47C0-B20D-67D211593918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83534414-AC5F-4CBA-913C-4CEF31D2C8B1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2D5D8CF4-82BE-E4CD-A91C-CA1B15B85AE9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D366F894-67FF-D635-04E2-C0AFCB6787EA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8966F32C-A373-7277-8E8F-29C12C17614B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84481438-C953-7BBA-8EFF-FF71D4D51D77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601DF00-04DF-4E06-8E03-180D5CFE17D3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D993146-2C74-44E2-A579-23FA03A782DC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3BE58AB-652C-51A1-22E5-D51864A599D7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038EE72B-6E26-EA9E-E9BE-5AEED57871DF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BCB0150E-1C12-3530-8DAE-FA83E949CCB3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4507B6D-A8A6-459A-5F98-D9A9B2292625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4595C70-FFF6-45E0-9A66-2EA0307672FC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4AEF11A8-4534-D4A9-F711-AC2747EFFFDD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79E53BCD-2264-A777-2D6D-9183FBC93DAD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AEB995AB-40EF-6069-C04E-955682FE0828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6D44BD25-70D6-11CC-4A4F-4C54C1DD47B1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BC28FB6-214E-464B-BA4A-B3EF92155A63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F7752FC-B22B-43A9-98FF-46EC1B0071CE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E36B078D-6665-1077-1543-795EF3613ED6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5F903E8F-BDAF-E0FF-7D42-6E595AFB1098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6E90FE98-5B45-B9D5-AB7E-E7B8F807FD6A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EE4A0DD7-D950-6F0C-DCA2-9F4189DD46F6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CE08278-F898-432B-B2CC-3737E1C7AACC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E1692A2-9A70-4DD1-82B8-DF0C8CF021B8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CAEC13C4-B7B9-3A73-475F-FC006B47A7FD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DE0EFB7F-B28E-878E-481F-1D949626549B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CF179C5E-AE72-66D3-F800-414503205B8F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C8C3737-9D0C-DD6D-F1E8-C3BC81F26C03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1BD1DCA-1476-40EA-9F3F-466B13DF92D3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CE3A10F1-D7E4-925E-2FD7-9E73616CF063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C7BFA35B-4FD0-5CD1-82DF-85EE17D28D7A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74129B90-C488-D175-BAC4-DE8FA0F5EFD7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A2A298C-F0EE-A588-20A7-FB56A7945358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BE1AE5D-3231-46E9-8B26-50DD90E6A4FD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4747736-A3FE-4813-8BF4-AA90CC267A5D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84D0AC18-92A3-C700-9B6B-683DA2E18E8F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DA1B01A4-B4A6-1B68-C735-CCB3AF9A5147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A4B01073-FB67-4E8D-1F8C-94C2E9C12D6E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79A61CE8-A716-9895-C251-40951CA5DEC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34B3BD9-BEC9-4995-B186-9A29E61A96D2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A44A2BF-25DE-46C2-AA40-335FF7286CB5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95A9925E-C96F-83B4-FAF9-4C5C50D60215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843391AC-46F2-F285-2160-52298B81E998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AE10AE52-63DB-648C-37B2-9BA7F922248F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AE64DCF8-AA00-9457-AB30-2ED1161AA817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3F810A7-EA02-4A5B-AEDE-DB2655B61EBE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599D8E-6C7B-4CFC-EB7D-3AC1E258A5E1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869553B9-BD7B-70B2-1910-2C58F42070E0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8E59E68B-7AD6-B57B-F385-0897A9E991A4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47112F74-C64E-8BD1-3C3F-1664D4B8D7BE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57A1EE-D94B-4DA9-B6AD-46A44A309468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33F40221-0FA7-4DF0-BA00-2E9D04A371AC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6284DE85-9FF9-2424-315C-AE8057965B9B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7C484C3F-3FBC-6337-479B-781B8A293470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A7DF60F0-F2B8-8967-6753-0BD332FF070F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305C1A80-D418-3942-689D-D71ADE440AF5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E4591C4-FBE7-48F4-A80D-74CE25E4535C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DAFA45D-E50D-4760-BCCF-7C782B6F23A2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235033C1-64DB-B221-0D36-74B2BE82F3BE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E6000E32-FCA2-E703-5C71-01788D941CCC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F7460F5F-86D5-FF25-E008-66D6C7526306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5B847D8-B5D2-3D9C-706A-3F680FA6E4E7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1A25F8E-8B47-4407-B3F3-4D445532EAA3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4499379F-40C4-CECF-5FF9-662F1C4EE6F8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8AEE599F-ED74-DEC5-0C0A-A5F96FEA7F0C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9753D98B-ED6D-4B9D-98FA-B25D63E6850A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65F4FAC3-5A17-8F24-D5E7-1EDD7DE0AFC0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5DB928F-42EA-4923-8F8D-608ED167B879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60470F01-82FC-496D-ACAC-6FFC1B0A46F6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9080D90F-59DE-8EC0-71E7-1C8F7F571C70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3A5AC0B0-1C98-7935-89E2-E5FD82D3B05C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2EFF9B3C-05F4-CCC5-D9D9-FFE411D2F28B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EBA66611-D314-514D-77CE-8A4723E4A012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35C390C-8E68-4052-91FE-02B1A6615387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E72B233-0819-4385-B97B-966AF8640494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1C076CBE-CD97-17AB-2DF2-FC3D462ECC01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AE174D64-4D70-D260-0354-BF009D1482A9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D6F9C77E-13CD-B61D-563A-C105AAED3500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4D9CEA7-5764-C476-5427-779312A0710B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321F629-E131-4F19-8123-FBB8BE1FDE83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86EECAB4-8F0C-0187-8F87-A97920F24A05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877A9659-AC02-2EC3-A64F-8C6000F02128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86D6DE48-07F6-3E0D-C847-CC6EBFFE2A47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652C274-A195-BA5E-6894-07A992F0439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172DBF8-7CD6-4D67-A697-0AEE3AC4770B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DC5BD607-A87F-428B-955A-51310FF29043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AA2CCD72-1E2C-633B-1AE8-ECACDABCE62E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FD39BDB5-9B78-352D-35D1-ED005B453FA9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CE57A52-3049-91A7-CC3D-480AEFE7BA98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75D00B4B-DBA4-E9A6-079D-45D231DAF34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CCFF16F-26A7-4EB5-9B1F-7731105A3AC5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2FAC740-D5E0-4B2F-A785-5DF459D12565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8255C8CA-5977-E506-35D3-E3BE684D70A6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DF800605-5688-E6DD-B911-383854B74186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B11370BF-A48E-E63C-FAA5-57C129AB5E60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2A5A0C1-4989-4C50-D742-5D0A0DA5AD0C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6321A36-87F3-400E-A22F-A86B87AB4EAC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10B7F927-292B-2553-6198-16B7A0BB323D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2446D70A-D293-469F-9E26-865BE0B7771A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7C1CBE64-8335-E6A4-0773-9ADD2BC9D7DC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B9AEF983-238C-B46E-BF5A-8C29D2F5AFE3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DA25937-EF7F-4B91-A412-74FBE3B5697D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38CA9A9E-18CC-43EB-A2A5-CA88A2F954EE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BF761CD4-CBCF-0877-FC47-77114DB2E623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F906AC2D-7E7F-3618-DB5B-86239BAF28BB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C94FD281-3DE5-5315-C742-679224AC23A4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77E86BAC-2DB3-F5EB-8D61-AA584345E1D7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0D7D6AE-1139-4044-B492-AF0CD71868A0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1487A76-05F1-41E4-9CFE-F85B530550F2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FC00CC47-2593-F060-281B-A7A97C0297F1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D555BACF-2B12-B431-FEC7-988DB7B991B1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91D560AB-431B-FB4F-B75B-B4FBA292367B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0825F0C-12A1-C5D3-D971-3424821A16E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B04E6DA-346E-4772-ABE0-A3F9B4755462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786995F1-17C2-FAAE-C166-0AB1E132B28E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06BC0541-7B69-CF9D-C732-51341965C145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D627322E-562D-A634-6827-83154A3D0AC8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FFF87BC8-B919-B3CD-1041-8CF50BEE59A4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31E05E-6097-4D4C-91C6-7F02FBB3F70E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53D4E5E-F1C2-4AB3-9836-A2E58E886F36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4F0F233A-0A0B-3DF7-D915-CE0ECC84257D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FE98E436-8378-3559-FFCE-2F7CC03F8276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706ACEAF-5CFB-5C01-3052-096B887B9380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C27269B2-07D2-A486-D795-D33F043F70D6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2E57065-7290-4399-B006-EECA1AED23E6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AE5AA54-7F0A-45B0-87DF-4BAFD5579E3E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8B1D2406-0550-EEEB-B388-01883323EF89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EA8CE5A0-4DB2-7880-8F03-229F010B0773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29EEDF94-E259-7A9C-DBAF-12C9FD3D250D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1FD8105-62A2-059F-882D-65C46CBA6DA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753BA0E-60A8-469E-962D-38C52495F354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BA4B4933-BDB2-8167-5582-A4D3B094F0CB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6DE74166-1C90-AB2B-9CF3-6CF4C4AA84E2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29B10A8E-0DD2-6D67-40D0-A92978AAD63D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617218A4-2078-0509-8272-E6913BEA919F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3533156-9697-49AC-B229-E3325054E0FB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0CB139B-D329-48F9-B47D-1D56E1458210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8DCEF07F-96F3-AC3E-46AD-AA8D1E1B537B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71A4CB15-1BBB-1DAB-BB64-133470448B45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4D08A77B-59E4-5436-E670-C305F3E1E91D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1E9AD19C-A225-69E4-113A-702CAE308B85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552E2B7-E2C0-4447-B66A-E39BC02266FC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4186BF9-86EB-453A-AC53-2A1BFEEDCAAB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E380BDEA-F045-639F-8D1A-70EF907EE328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D609AB17-7306-EF1E-EAFA-F06743BA3983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21EB3B35-6F2A-85CA-81B0-69C37460AE61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5F1BAAF-970B-746C-D49F-30E8B76EB5A0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CF98E60-D702-4385-8CF2-DB0FD4D285D0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549F81C3-B921-0DA7-B282-78E8501B2A05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9A2D43CC-3BF4-09B1-97F0-3743876A1E66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6C2922FF-3304-6955-D6D4-E4C76F7CCDF0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5224E9C-03C4-3F81-29CF-811E1CEACCFC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8B3AC61-606C-402D-BCA4-EBFEDFF7001A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5B2B605A-6457-4E65-9E91-5D1566137517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447F8E17-B2F4-4156-DE99-C9269BE1623F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16EDBA33-D2D1-D024-248D-009590C7122E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B10D3DD9-AE00-8ADE-381B-5F71FC46D348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4C1BAF92-8D8B-9371-DFC2-FC591FF3F8C0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13F9FBC-4F1D-4674-87CE-036B33AAFC47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2EAAC9F-35AC-4515-92F8-BA127CBC3A8E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87EFCAF8-C087-D251-CE0E-D8E66D9227BF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F7EDA002-38DD-6E47-8BBB-3CE26D4A8CF9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D57D446C-40DB-4FFE-D912-5087963B16B4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51B5F32-625E-8432-E2A0-DDD45219AB8C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5B7C24E-6444-4ACE-899C-ABBE43A9241C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B3D03A9C-A7B0-07B5-CAC1-0FF1F2B341A2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E5DB944D-515D-25C4-9867-8B5AFE49FFF3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5AC78F9F-FD32-4F97-D29F-FAF0BFA62BD7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8B8B4A6-0859-D5BB-B203-82805588EBC8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0D3CE4E-A9C8-4356-8A2A-9E8521CCBD76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C1E7F2-D7F1-4774-BB75-41FA92D98CE6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F03BB827-8424-5090-4575-6608252BEB45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16276BC9-4515-8B19-2DBD-88A08D4C1574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3B28FA86-DF42-FAD2-3DFE-E11FD836C8EC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2BFEA93-6E52-5021-5680-F5A259DC0A3C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4AF4639-5AD7-4C33-B08E-CAF17CE266F0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105207</xdr:colOff>
      <xdr:row>0</xdr:row>
      <xdr:rowOff>37106</xdr:rowOff>
    </xdr:from>
    <xdr:to>
      <xdr:col>22</xdr:col>
      <xdr:colOff>135687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4D9F60F-475E-4A9F-B6D7-97DAF4E9CD0B}"/>
            </a:ext>
          </a:extLst>
        </xdr:cNvPr>
        <xdr:cNvGrpSpPr/>
      </xdr:nvGrpSpPr>
      <xdr:grpSpPr>
        <a:xfrm>
          <a:off x="9794639" y="37106"/>
          <a:ext cx="1201553" cy="700831"/>
          <a:chOff x="7932420" y="21866"/>
          <a:chExt cx="1127760" cy="72489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9B2EC9-EEC2-DA38-876E-4B3A8143B3B9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5" name="楕円 4">
              <a:extLst>
                <a:ext uri="{FF2B5EF4-FFF2-40B4-BE49-F238E27FC236}">
                  <a16:creationId xmlns:a16="http://schemas.microsoft.com/office/drawing/2014/main" id="{FAA86A72-0652-C215-FAEF-EB9D56F9E5BA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34E2C63F-895C-80E7-50DC-D3B03FAE7445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控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E454B80-4E61-E84A-487A-985DC685D184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（業者控）</a:t>
            </a:r>
          </a:p>
        </xdr:txBody>
      </xdr:sp>
    </xdr:grpSp>
    <xdr:clientData/>
  </xdr:twoCellAnchor>
  <xdr:twoCellAnchor>
    <xdr:from>
      <xdr:col>20</xdr:col>
      <xdr:colOff>78312</xdr:colOff>
      <xdr:row>49</xdr:row>
      <xdr:rowOff>47992</xdr:rowOff>
    </xdr:from>
    <xdr:to>
      <xdr:col>22</xdr:col>
      <xdr:colOff>108792</xdr:colOff>
      <xdr:row>54</xdr:row>
      <xdr:rowOff>10886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183B0595-0251-484E-82BA-91F7028479A8}"/>
            </a:ext>
          </a:extLst>
        </xdr:cNvPr>
        <xdr:cNvGrpSpPr/>
      </xdr:nvGrpSpPr>
      <xdr:grpSpPr>
        <a:xfrm>
          <a:off x="9767744" y="6681403"/>
          <a:ext cx="1201553" cy="700830"/>
          <a:chOff x="7932420" y="21866"/>
          <a:chExt cx="1127760" cy="72489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BF675C2E-0C03-B922-C7C6-05167A121CF8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A267A8A7-421A-3971-DBDB-279748B4A14F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BF4F30A8-9A0B-3B44-BADD-687F9B807CA3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副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21EB7AB-0B9B-4A88-960B-BDA349D0CA79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（現場控）</a:t>
            </a:r>
          </a:p>
        </xdr:txBody>
      </xdr:sp>
    </xdr:grpSp>
    <xdr:clientData/>
  </xdr:twoCellAnchor>
  <xdr:oneCellAnchor>
    <xdr:from>
      <xdr:col>18</xdr:col>
      <xdr:colOff>205740</xdr:colOff>
      <xdr:row>56</xdr:row>
      <xdr:rowOff>76200</xdr:rowOff>
    </xdr:from>
    <xdr:ext cx="76200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C08DBEB-470F-4DAA-802E-E0F58B1DAC3B}"/>
            </a:ext>
          </a:extLst>
        </xdr:cNvPr>
        <xdr:cNvSpPr txBox="1"/>
      </xdr:nvSpPr>
      <xdr:spPr>
        <a:xfrm>
          <a:off x="9037320" y="784098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20</xdr:col>
      <xdr:colOff>66146</xdr:colOff>
      <xdr:row>98</xdr:row>
      <xdr:rowOff>47992</xdr:rowOff>
    </xdr:from>
    <xdr:to>
      <xdr:col>22</xdr:col>
      <xdr:colOff>96626</xdr:colOff>
      <xdr:row>103</xdr:row>
      <xdr:rowOff>10886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3537E8A7-EFEF-4D6F-848C-FFD0EE9510F8}"/>
            </a:ext>
          </a:extLst>
        </xdr:cNvPr>
        <xdr:cNvGrpSpPr/>
      </xdr:nvGrpSpPr>
      <xdr:grpSpPr>
        <a:xfrm>
          <a:off x="9755578" y="13314813"/>
          <a:ext cx="1201553" cy="700831"/>
          <a:chOff x="7932420" y="21866"/>
          <a:chExt cx="1127760" cy="72489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F93F3E05-DA02-736A-45B2-E54DD83BDBE3}"/>
              </a:ext>
            </a:extLst>
          </xdr:cNvPr>
          <xdr:cNvGrpSpPr/>
        </xdr:nvGrpSpPr>
        <xdr:grpSpPr>
          <a:xfrm>
            <a:off x="8153400" y="21866"/>
            <a:ext cx="632460" cy="488674"/>
            <a:chOff x="6012180" y="90446"/>
            <a:chExt cx="632460" cy="481054"/>
          </a:xfrm>
        </xdr:grpSpPr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BC63A5F1-7CBD-3F0E-25D9-0E29C2DE01E5}"/>
                </a:ext>
              </a:extLst>
            </xdr:cNvPr>
            <xdr:cNvSpPr/>
          </xdr:nvSpPr>
          <xdr:spPr>
            <a:xfrm>
              <a:off x="6079102" y="90446"/>
              <a:ext cx="490331" cy="481054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4A3CC6D-12A9-56B3-BC9C-9C576C2DEA95}"/>
                </a:ext>
              </a:extLst>
            </xdr:cNvPr>
            <xdr:cNvSpPr txBox="1"/>
          </xdr:nvSpPr>
          <xdr:spPr>
            <a:xfrm>
              <a:off x="6012180" y="167521"/>
              <a:ext cx="632460" cy="3505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800" b="1"/>
                <a:t>正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630DC0F-004D-5A5B-BB1A-7C946A8C3009}"/>
              </a:ext>
            </a:extLst>
          </xdr:cNvPr>
          <xdr:cNvSpPr txBox="1"/>
        </xdr:nvSpPr>
        <xdr:spPr>
          <a:xfrm>
            <a:off x="7932420" y="464820"/>
            <a:ext cx="11277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（経理部）</a:t>
            </a:r>
          </a:p>
        </xdr:txBody>
      </xdr:sp>
    </xdr:grpSp>
    <xdr:clientData/>
  </xdr:twoCellAnchor>
  <xdr:oneCellAnchor>
    <xdr:from>
      <xdr:col>18</xdr:col>
      <xdr:colOff>205740</xdr:colOff>
      <xdr:row>105</xdr:row>
      <xdr:rowOff>76200</xdr:rowOff>
    </xdr:from>
    <xdr:ext cx="76200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2542A7A-DE8A-412C-9525-3CDE84F45DED}"/>
            </a:ext>
          </a:extLst>
        </xdr:cNvPr>
        <xdr:cNvSpPr txBox="1"/>
      </xdr:nvSpPr>
      <xdr:spPr>
        <a:xfrm>
          <a:off x="9037320" y="14516100"/>
          <a:ext cx="7620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0F62-2212-4C13-9E16-686CAB0C3A74}">
  <sheetPr>
    <tabColor rgb="FFFF0000"/>
  </sheetPr>
  <dimension ref="B1:V96"/>
  <sheetViews>
    <sheetView showGridLines="0" tabSelected="1" view="pageBreakPreview" zoomScaleNormal="100" zoomScaleSheetLayoutView="100" workbookViewId="0">
      <selection activeCell="W16" sqref="W16"/>
    </sheetView>
  </sheetViews>
  <sheetFormatPr defaultRowHeight="18"/>
  <cols>
    <col min="2" max="3" width="3.69921875" customWidth="1"/>
    <col min="4" max="6" width="8.69921875" customWidth="1"/>
    <col min="7" max="8" width="7.69921875" customWidth="1"/>
    <col min="9" max="9" width="14.69921875" style="2" customWidth="1"/>
    <col min="10" max="10" width="5.69921875" style="2" customWidth="1"/>
    <col min="11" max="11" width="1.69921875" style="2" customWidth="1"/>
    <col min="12" max="15" width="5.69921875" style="1" customWidth="1"/>
    <col min="16" max="17" width="4.69921875" style="1" customWidth="1"/>
    <col min="18" max="18" width="4.69921875" customWidth="1"/>
    <col min="19" max="19" width="1.69921875" customWidth="1"/>
    <col min="20" max="20" width="16.69921875" customWidth="1"/>
  </cols>
  <sheetData>
    <row r="1" spans="2:20" ht="12" customHeight="1">
      <c r="H1" s="113" t="s">
        <v>27</v>
      </c>
      <c r="I1" s="113"/>
      <c r="J1" s="113"/>
    </row>
    <row r="2" spans="2:20" ht="10.199999999999999" customHeight="1" thickBot="1">
      <c r="H2" s="114"/>
      <c r="I2" s="114"/>
      <c r="J2" s="114"/>
    </row>
    <row r="3" spans="2:20" ht="12" customHeight="1">
      <c r="B3" s="263" t="s">
        <v>54</v>
      </c>
      <c r="C3" s="263"/>
      <c r="D3" s="263"/>
      <c r="E3" s="263"/>
      <c r="F3" s="263"/>
      <c r="L3" s="115" t="s">
        <v>18</v>
      </c>
      <c r="M3" s="117">
        <v>5</v>
      </c>
      <c r="N3" s="115" t="s">
        <v>17</v>
      </c>
      <c r="O3" s="100">
        <v>1</v>
      </c>
      <c r="P3" s="115" t="s">
        <v>0</v>
      </c>
      <c r="Q3" s="100">
        <v>31</v>
      </c>
      <c r="R3" s="102" t="s">
        <v>1</v>
      </c>
    </row>
    <row r="4" spans="2:20" ht="12" customHeight="1">
      <c r="B4" s="264"/>
      <c r="C4" s="264"/>
      <c r="D4" s="264"/>
      <c r="E4" s="264"/>
      <c r="F4" s="264"/>
      <c r="G4" s="97"/>
      <c r="H4" s="97"/>
      <c r="I4" s="97"/>
      <c r="J4" s="97"/>
      <c r="K4" s="97"/>
      <c r="L4" s="116"/>
      <c r="M4" s="118"/>
      <c r="N4" s="116"/>
      <c r="O4" s="101"/>
      <c r="P4" s="116"/>
      <c r="Q4" s="101"/>
      <c r="R4" s="103"/>
      <c r="T4" s="9"/>
    </row>
    <row r="5" spans="2:20" ht="12" customHeight="1">
      <c r="B5" s="265" t="s">
        <v>18</v>
      </c>
      <c r="C5" s="265"/>
      <c r="D5" s="267">
        <v>5</v>
      </c>
      <c r="E5" s="269" t="s">
        <v>17</v>
      </c>
      <c r="F5" s="267">
        <v>1</v>
      </c>
      <c r="G5" s="271" t="s">
        <v>72</v>
      </c>
      <c r="H5" s="97"/>
      <c r="I5" s="97"/>
      <c r="J5" s="97"/>
      <c r="K5" s="97"/>
      <c r="T5" s="9"/>
    </row>
    <row r="6" spans="2:20" ht="13.95" customHeight="1">
      <c r="B6" s="266"/>
      <c r="C6" s="266"/>
      <c r="D6" s="268"/>
      <c r="E6" s="270"/>
      <c r="F6" s="268"/>
      <c r="G6" s="271"/>
      <c r="H6" s="13"/>
      <c r="I6" s="13"/>
      <c r="J6" s="13"/>
      <c r="L6" s="79"/>
      <c r="M6" s="79"/>
      <c r="N6" s="79"/>
      <c r="O6" s="79"/>
      <c r="P6" s="79"/>
      <c r="Q6" s="77"/>
      <c r="R6" s="77"/>
      <c r="T6" s="104"/>
    </row>
    <row r="7" spans="2:20" ht="12" customHeight="1">
      <c r="B7" s="105" t="s">
        <v>56</v>
      </c>
      <c r="C7" s="106"/>
      <c r="D7" s="106"/>
      <c r="E7" s="108">
        <f>SUM(E15:H16)</f>
        <v>56195</v>
      </c>
      <c r="F7" s="108"/>
      <c r="G7" s="108"/>
      <c r="I7" s="13"/>
      <c r="J7" s="13"/>
      <c r="L7" s="80"/>
      <c r="M7" s="80"/>
      <c r="N7" s="80"/>
      <c r="O7" s="80"/>
      <c r="P7" s="80"/>
      <c r="Q7" s="78"/>
      <c r="R7" s="78"/>
      <c r="T7" s="104"/>
    </row>
    <row r="8" spans="2:20" ht="12" customHeight="1">
      <c r="B8" s="107"/>
      <c r="C8" s="107"/>
      <c r="D8" s="107"/>
      <c r="E8" s="109"/>
      <c r="F8" s="109"/>
      <c r="G8" s="109"/>
      <c r="I8" s="76"/>
      <c r="J8" s="13"/>
      <c r="L8" s="4" t="s">
        <v>45</v>
      </c>
      <c r="M8" s="95" t="s">
        <v>47</v>
      </c>
      <c r="N8" s="98" t="s">
        <v>46</v>
      </c>
      <c r="O8" s="96" t="s">
        <v>69</v>
      </c>
      <c r="P8" s="65"/>
      <c r="Q8" s="65"/>
      <c r="R8" s="66"/>
      <c r="S8" s="5"/>
      <c r="T8" s="104"/>
    </row>
    <row r="9" spans="2:20" ht="12" customHeight="1">
      <c r="B9" s="3"/>
      <c r="C9" s="3"/>
      <c r="D9" s="3"/>
      <c r="E9" s="3"/>
      <c r="F9" s="3"/>
      <c r="G9" s="3"/>
      <c r="H9" s="3"/>
      <c r="I9" s="76"/>
      <c r="J9" s="13"/>
      <c r="L9" s="7"/>
      <c r="M9" s="110" t="s">
        <v>76</v>
      </c>
      <c r="N9" s="110"/>
      <c r="O9" s="110"/>
      <c r="P9" s="110"/>
      <c r="Q9" s="110"/>
      <c r="R9" s="111"/>
      <c r="S9" s="5"/>
      <c r="T9" s="104"/>
    </row>
    <row r="10" spans="2:20" ht="13.95" customHeight="1">
      <c r="B10" s="112"/>
      <c r="C10" s="112"/>
      <c r="D10" s="112"/>
      <c r="E10" s="112" t="s">
        <v>55</v>
      </c>
      <c r="F10" s="112"/>
      <c r="G10" s="112" t="s">
        <v>53</v>
      </c>
      <c r="H10" s="112"/>
      <c r="I10" s="76"/>
      <c r="J10" s="13"/>
      <c r="L10" s="7"/>
      <c r="M10" s="110"/>
      <c r="N10" s="110"/>
      <c r="O10" s="110"/>
      <c r="P10" s="110"/>
      <c r="Q10" s="110"/>
      <c r="R10" s="111"/>
      <c r="S10" s="5"/>
      <c r="T10" s="104"/>
    </row>
    <row r="11" spans="2:20" ht="13.95" customHeight="1">
      <c r="B11" s="119" t="s">
        <v>51</v>
      </c>
      <c r="C11" s="120"/>
      <c r="D11" s="121"/>
      <c r="E11" s="122">
        <f>SUM(請求明細書記入例!Y47)</f>
        <v>31159</v>
      </c>
      <c r="F11" s="123"/>
      <c r="G11" s="122">
        <f>ROUNDDOWN(E11*0.1,0)</f>
        <v>3115</v>
      </c>
      <c r="H11" s="123"/>
      <c r="I11" s="76"/>
      <c r="J11" s="10"/>
      <c r="L11" s="126" t="s">
        <v>14</v>
      </c>
      <c r="M11" s="127" t="s">
        <v>68</v>
      </c>
      <c r="N11" s="127"/>
      <c r="O11" s="127"/>
      <c r="P11" s="127"/>
      <c r="Q11" s="127"/>
      <c r="R11" s="128"/>
      <c r="S11" s="5"/>
      <c r="T11" s="104"/>
    </row>
    <row r="12" spans="2:20" ht="13.95" customHeight="1">
      <c r="B12" s="119" t="s">
        <v>52</v>
      </c>
      <c r="C12" s="120"/>
      <c r="D12" s="121"/>
      <c r="E12" s="122">
        <f>SUM(請求明細書記入例!Y45)</f>
        <v>20000</v>
      </c>
      <c r="F12" s="123"/>
      <c r="G12" s="122">
        <f>ROUNDDOWN(E12*0.08,0)</f>
        <v>1600</v>
      </c>
      <c r="H12" s="123"/>
      <c r="I12" s="76"/>
      <c r="J12" s="10"/>
      <c r="L12" s="126"/>
      <c r="M12" s="127"/>
      <c r="N12" s="127"/>
      <c r="O12" s="127"/>
      <c r="P12" s="127"/>
      <c r="Q12" s="127"/>
      <c r="R12" s="128"/>
      <c r="S12" s="6"/>
      <c r="T12" s="104"/>
    </row>
    <row r="13" spans="2:20" ht="13.95" customHeight="1">
      <c r="B13" s="119" t="s">
        <v>62</v>
      </c>
      <c r="C13" s="120"/>
      <c r="D13" s="121"/>
      <c r="E13" s="122">
        <f>SUM(請求明細書記入例!Y43)</f>
        <v>0</v>
      </c>
      <c r="F13" s="123"/>
      <c r="G13" s="122">
        <f>ROUNDDOWN(E13*0,0)</f>
        <v>0</v>
      </c>
      <c r="H13" s="123"/>
      <c r="I13" s="76"/>
      <c r="J13" s="11"/>
      <c r="K13" s="3"/>
      <c r="L13" s="93" t="s">
        <v>39</v>
      </c>
      <c r="M13" s="124" t="s">
        <v>70</v>
      </c>
      <c r="N13" s="124"/>
      <c r="O13" s="124"/>
      <c r="P13" s="124"/>
      <c r="Q13" s="124"/>
      <c r="R13" s="125"/>
      <c r="S13" s="6"/>
      <c r="T13" s="104"/>
    </row>
    <row r="14" spans="2:20" ht="13.95" customHeight="1">
      <c r="B14" s="119" t="s">
        <v>63</v>
      </c>
      <c r="C14" s="120"/>
      <c r="D14" s="121"/>
      <c r="E14" s="122">
        <f>SUM(請求明細書記入例!Y41)</f>
        <v>321</v>
      </c>
      <c r="F14" s="123"/>
      <c r="G14" s="122">
        <f>ROUNDDOWN(E14*0,0)</f>
        <v>0</v>
      </c>
      <c r="H14" s="123"/>
      <c r="I14" s="76"/>
      <c r="J14" s="11"/>
      <c r="K14" s="3"/>
      <c r="L14" s="93" t="s">
        <v>41</v>
      </c>
      <c r="M14" s="124" t="s">
        <v>71</v>
      </c>
      <c r="N14" s="124"/>
      <c r="O14" s="124"/>
      <c r="P14" s="124"/>
      <c r="Q14" s="124"/>
      <c r="R14" s="125"/>
      <c r="S14" s="6"/>
      <c r="T14" s="104"/>
    </row>
    <row r="15" spans="2:20" s="64" customFormat="1" ht="12" customHeight="1">
      <c r="B15" s="112" t="s">
        <v>57</v>
      </c>
      <c r="C15" s="112"/>
      <c r="D15" s="112"/>
      <c r="E15" s="157">
        <f>SUM(E11:F14)</f>
        <v>51480</v>
      </c>
      <c r="F15" s="157"/>
      <c r="G15" s="157">
        <f>SUM(G11:H14)</f>
        <v>4715</v>
      </c>
      <c r="H15" s="157"/>
      <c r="I15" s="76"/>
      <c r="J15" s="61"/>
      <c r="K15" s="60"/>
      <c r="L15" s="62" t="s">
        <v>44</v>
      </c>
      <c r="M15" s="99" t="s">
        <v>74</v>
      </c>
      <c r="N15" s="256" t="s">
        <v>73</v>
      </c>
      <c r="O15" s="256"/>
      <c r="P15" s="256"/>
      <c r="Q15" s="256"/>
      <c r="R15" s="257"/>
      <c r="S15" s="63"/>
      <c r="T15" s="104"/>
    </row>
    <row r="16" spans="2:20" s="64" customFormat="1" ht="7.95" customHeight="1">
      <c r="B16" s="112"/>
      <c r="C16" s="112"/>
      <c r="D16" s="112"/>
      <c r="E16" s="157"/>
      <c r="F16" s="157"/>
      <c r="G16" s="157"/>
      <c r="H16" s="157"/>
      <c r="I16" s="76"/>
      <c r="J16" s="61"/>
      <c r="K16" s="60"/>
      <c r="L16" s="92"/>
      <c r="M16" s="92"/>
      <c r="N16" s="92"/>
      <c r="O16" s="92"/>
      <c r="P16" s="89"/>
      <c r="Q16" s="89"/>
      <c r="R16" s="89"/>
      <c r="S16" s="63"/>
      <c r="T16" s="29"/>
    </row>
    <row r="17" spans="2:20" ht="9" customHeight="1" thickBot="1"/>
    <row r="18" spans="2:20" ht="10.5" customHeight="1">
      <c r="B18" s="158" t="s">
        <v>24</v>
      </c>
      <c r="C18" s="159"/>
      <c r="D18" s="129" t="s">
        <v>23</v>
      </c>
      <c r="E18" s="160"/>
      <c r="F18" s="161"/>
      <c r="G18" s="129" t="s">
        <v>20</v>
      </c>
      <c r="H18" s="160"/>
      <c r="I18" s="160"/>
      <c r="J18" s="161"/>
      <c r="K18" s="163" t="s">
        <v>21</v>
      </c>
      <c r="L18" s="164"/>
      <c r="M18" s="164"/>
      <c r="N18" s="164"/>
      <c r="O18" s="164"/>
      <c r="P18" s="164"/>
      <c r="Q18" s="164"/>
      <c r="R18" s="165"/>
      <c r="S18" s="129" t="s">
        <v>22</v>
      </c>
      <c r="T18" s="130"/>
    </row>
    <row r="19" spans="2:20" ht="10.5" customHeight="1">
      <c r="B19" s="135"/>
      <c r="C19" s="136"/>
      <c r="D19" s="131"/>
      <c r="E19" s="103"/>
      <c r="F19" s="162"/>
      <c r="G19" s="131"/>
      <c r="H19" s="103"/>
      <c r="I19" s="103"/>
      <c r="J19" s="162"/>
      <c r="K19" s="166"/>
      <c r="L19" s="116"/>
      <c r="M19" s="116"/>
      <c r="N19" s="116"/>
      <c r="O19" s="116"/>
      <c r="P19" s="116"/>
      <c r="Q19" s="116"/>
      <c r="R19" s="167"/>
      <c r="S19" s="131"/>
      <c r="T19" s="132"/>
    </row>
    <row r="20" spans="2:20" ht="10.5" customHeight="1">
      <c r="B20" s="133">
        <v>1</v>
      </c>
      <c r="C20" s="134"/>
      <c r="D20" s="137">
        <v>4</v>
      </c>
      <c r="E20" s="134" t="s">
        <v>11</v>
      </c>
      <c r="F20" s="139">
        <v>2</v>
      </c>
      <c r="G20" s="141" t="str">
        <f>請求明細書記入例!H9</f>
        <v>AA工事</v>
      </c>
      <c r="H20" s="142"/>
      <c r="I20" s="142"/>
      <c r="J20" s="143"/>
      <c r="K20" s="147">
        <f>請求明細書記入例!M47</f>
        <v>51480</v>
      </c>
      <c r="L20" s="148"/>
      <c r="M20" s="148"/>
      <c r="N20" s="148"/>
      <c r="O20" s="148"/>
      <c r="P20" s="148"/>
      <c r="Q20" s="148"/>
      <c r="R20" s="149"/>
      <c r="S20" s="153"/>
      <c r="T20" s="154"/>
    </row>
    <row r="21" spans="2:20" ht="10.5" customHeight="1">
      <c r="B21" s="135"/>
      <c r="C21" s="136"/>
      <c r="D21" s="138"/>
      <c r="E21" s="136"/>
      <c r="F21" s="140"/>
      <c r="G21" s="144"/>
      <c r="H21" s="145"/>
      <c r="I21" s="145"/>
      <c r="J21" s="146"/>
      <c r="K21" s="150"/>
      <c r="L21" s="151"/>
      <c r="M21" s="151"/>
      <c r="N21" s="151"/>
      <c r="O21" s="151"/>
      <c r="P21" s="151"/>
      <c r="Q21" s="151"/>
      <c r="R21" s="152"/>
      <c r="S21" s="155"/>
      <c r="T21" s="156"/>
    </row>
    <row r="22" spans="2:20" ht="10.5" customHeight="1">
      <c r="B22" s="133">
        <v>2</v>
      </c>
      <c r="C22" s="134"/>
      <c r="D22" s="137"/>
      <c r="E22" s="134" t="s">
        <v>11</v>
      </c>
      <c r="F22" s="139"/>
      <c r="G22" s="141"/>
      <c r="H22" s="142"/>
      <c r="I22" s="142"/>
      <c r="J22" s="143"/>
      <c r="K22" s="147"/>
      <c r="L22" s="148"/>
      <c r="M22" s="148"/>
      <c r="N22" s="148"/>
      <c r="O22" s="148"/>
      <c r="P22" s="148"/>
      <c r="Q22" s="148"/>
      <c r="R22" s="149"/>
      <c r="S22" s="153"/>
      <c r="T22" s="154"/>
    </row>
    <row r="23" spans="2:20" ht="10.5" customHeight="1">
      <c r="B23" s="135"/>
      <c r="C23" s="136"/>
      <c r="D23" s="138"/>
      <c r="E23" s="136"/>
      <c r="F23" s="140"/>
      <c r="G23" s="144"/>
      <c r="H23" s="145"/>
      <c r="I23" s="145"/>
      <c r="J23" s="146"/>
      <c r="K23" s="150"/>
      <c r="L23" s="151"/>
      <c r="M23" s="151"/>
      <c r="N23" s="151"/>
      <c r="O23" s="151"/>
      <c r="P23" s="151"/>
      <c r="Q23" s="151"/>
      <c r="R23" s="152"/>
      <c r="S23" s="155"/>
      <c r="T23" s="156"/>
    </row>
    <row r="24" spans="2:20" ht="10.5" customHeight="1">
      <c r="B24" s="133">
        <v>3</v>
      </c>
      <c r="C24" s="134"/>
      <c r="D24" s="137"/>
      <c r="E24" s="134" t="s">
        <v>11</v>
      </c>
      <c r="F24" s="139"/>
      <c r="G24" s="141"/>
      <c r="H24" s="142"/>
      <c r="I24" s="142"/>
      <c r="J24" s="143"/>
      <c r="K24" s="147"/>
      <c r="L24" s="148"/>
      <c r="M24" s="148"/>
      <c r="N24" s="148"/>
      <c r="O24" s="148"/>
      <c r="P24" s="148"/>
      <c r="Q24" s="148"/>
      <c r="R24" s="149"/>
      <c r="S24" s="153"/>
      <c r="T24" s="154"/>
    </row>
    <row r="25" spans="2:20" ht="10.5" customHeight="1">
      <c r="B25" s="135"/>
      <c r="C25" s="136"/>
      <c r="D25" s="138"/>
      <c r="E25" s="136"/>
      <c r="F25" s="140"/>
      <c r="G25" s="144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2"/>
      <c r="S25" s="155"/>
      <c r="T25" s="156"/>
    </row>
    <row r="26" spans="2:20" ht="10.5" customHeight="1">
      <c r="B26" s="133">
        <v>4</v>
      </c>
      <c r="C26" s="134"/>
      <c r="D26" s="137"/>
      <c r="E26" s="134" t="s">
        <v>11</v>
      </c>
      <c r="F26" s="139"/>
      <c r="G26" s="141"/>
      <c r="H26" s="142"/>
      <c r="I26" s="142"/>
      <c r="J26" s="143"/>
      <c r="K26" s="147"/>
      <c r="L26" s="148"/>
      <c r="M26" s="148"/>
      <c r="N26" s="148"/>
      <c r="O26" s="148"/>
      <c r="P26" s="148"/>
      <c r="Q26" s="148"/>
      <c r="R26" s="149"/>
      <c r="S26" s="153"/>
      <c r="T26" s="154"/>
    </row>
    <row r="27" spans="2:20" ht="10.5" customHeight="1">
      <c r="B27" s="135"/>
      <c r="C27" s="136"/>
      <c r="D27" s="138"/>
      <c r="E27" s="136"/>
      <c r="F27" s="140"/>
      <c r="G27" s="144"/>
      <c r="H27" s="145"/>
      <c r="I27" s="145"/>
      <c r="J27" s="146"/>
      <c r="K27" s="150"/>
      <c r="L27" s="151"/>
      <c r="M27" s="151"/>
      <c r="N27" s="151"/>
      <c r="O27" s="151"/>
      <c r="P27" s="151"/>
      <c r="Q27" s="151"/>
      <c r="R27" s="152"/>
      <c r="S27" s="155"/>
      <c r="T27" s="156"/>
    </row>
    <row r="28" spans="2:20" ht="10.5" customHeight="1">
      <c r="B28" s="133">
        <v>5</v>
      </c>
      <c r="C28" s="134"/>
      <c r="D28" s="137"/>
      <c r="E28" s="134" t="s">
        <v>11</v>
      </c>
      <c r="F28" s="139"/>
      <c r="G28" s="141"/>
      <c r="H28" s="142"/>
      <c r="I28" s="142"/>
      <c r="J28" s="143"/>
      <c r="K28" s="147"/>
      <c r="L28" s="148"/>
      <c r="M28" s="148"/>
      <c r="N28" s="148"/>
      <c r="O28" s="148"/>
      <c r="P28" s="148"/>
      <c r="Q28" s="148"/>
      <c r="R28" s="149"/>
      <c r="S28" s="153"/>
      <c r="T28" s="154"/>
    </row>
    <row r="29" spans="2:20" ht="10.5" customHeight="1">
      <c r="B29" s="135"/>
      <c r="C29" s="136"/>
      <c r="D29" s="138"/>
      <c r="E29" s="136"/>
      <c r="F29" s="140"/>
      <c r="G29" s="144"/>
      <c r="H29" s="145"/>
      <c r="I29" s="145"/>
      <c r="J29" s="146"/>
      <c r="K29" s="150"/>
      <c r="L29" s="151"/>
      <c r="M29" s="151"/>
      <c r="N29" s="151"/>
      <c r="O29" s="151"/>
      <c r="P29" s="151"/>
      <c r="Q29" s="151"/>
      <c r="R29" s="152"/>
      <c r="S29" s="155"/>
      <c r="T29" s="156"/>
    </row>
    <row r="30" spans="2:20" ht="10.5" customHeight="1">
      <c r="B30" s="133">
        <v>6</v>
      </c>
      <c r="C30" s="134"/>
      <c r="D30" s="137"/>
      <c r="E30" s="134" t="s">
        <v>11</v>
      </c>
      <c r="F30" s="139"/>
      <c r="G30" s="141"/>
      <c r="H30" s="142"/>
      <c r="I30" s="142"/>
      <c r="J30" s="143"/>
      <c r="K30" s="147"/>
      <c r="L30" s="148"/>
      <c r="M30" s="148"/>
      <c r="N30" s="148"/>
      <c r="O30" s="148"/>
      <c r="P30" s="148"/>
      <c r="Q30" s="148"/>
      <c r="R30" s="149"/>
      <c r="S30" s="153"/>
      <c r="T30" s="154"/>
    </row>
    <row r="31" spans="2:20" ht="10.5" customHeight="1">
      <c r="B31" s="135"/>
      <c r="C31" s="136"/>
      <c r="D31" s="138"/>
      <c r="E31" s="136"/>
      <c r="F31" s="140"/>
      <c r="G31" s="144"/>
      <c r="H31" s="145"/>
      <c r="I31" s="145"/>
      <c r="J31" s="146"/>
      <c r="K31" s="150"/>
      <c r="L31" s="151"/>
      <c r="M31" s="151"/>
      <c r="N31" s="151"/>
      <c r="O31" s="151"/>
      <c r="P31" s="151"/>
      <c r="Q31" s="151"/>
      <c r="R31" s="152"/>
      <c r="S31" s="155"/>
      <c r="T31" s="156"/>
    </row>
    <row r="32" spans="2:20" ht="10.5" customHeight="1">
      <c r="B32" s="133">
        <v>7</v>
      </c>
      <c r="C32" s="134"/>
      <c r="D32" s="137"/>
      <c r="E32" s="134" t="s">
        <v>11</v>
      </c>
      <c r="F32" s="139"/>
      <c r="G32" s="141"/>
      <c r="H32" s="142"/>
      <c r="I32" s="142"/>
      <c r="J32" s="143"/>
      <c r="K32" s="147"/>
      <c r="L32" s="148"/>
      <c r="M32" s="148"/>
      <c r="N32" s="148"/>
      <c r="O32" s="148"/>
      <c r="P32" s="148"/>
      <c r="Q32" s="148"/>
      <c r="R32" s="149"/>
      <c r="S32" s="153"/>
      <c r="T32" s="154"/>
    </row>
    <row r="33" spans="2:22" ht="10.5" customHeight="1">
      <c r="B33" s="135"/>
      <c r="C33" s="136"/>
      <c r="D33" s="138"/>
      <c r="E33" s="136"/>
      <c r="F33" s="140"/>
      <c r="G33" s="144"/>
      <c r="H33" s="145"/>
      <c r="I33" s="145"/>
      <c r="J33" s="146"/>
      <c r="K33" s="150"/>
      <c r="L33" s="151"/>
      <c r="M33" s="151"/>
      <c r="N33" s="151"/>
      <c r="O33" s="151"/>
      <c r="P33" s="151"/>
      <c r="Q33" s="151"/>
      <c r="R33" s="152"/>
      <c r="S33" s="155"/>
      <c r="T33" s="156"/>
    </row>
    <row r="34" spans="2:22" ht="10.5" customHeight="1">
      <c r="B34" s="133">
        <v>8</v>
      </c>
      <c r="C34" s="134"/>
      <c r="D34" s="137"/>
      <c r="E34" s="134" t="s">
        <v>11</v>
      </c>
      <c r="F34" s="139"/>
      <c r="G34" s="141"/>
      <c r="H34" s="142"/>
      <c r="I34" s="142"/>
      <c r="J34" s="143"/>
      <c r="K34" s="147"/>
      <c r="L34" s="148"/>
      <c r="M34" s="148"/>
      <c r="N34" s="148"/>
      <c r="O34" s="148"/>
      <c r="P34" s="148"/>
      <c r="Q34" s="148"/>
      <c r="R34" s="149"/>
      <c r="S34" s="153"/>
      <c r="T34" s="154"/>
    </row>
    <row r="35" spans="2:22" ht="10.5" customHeight="1">
      <c r="B35" s="135"/>
      <c r="C35" s="136"/>
      <c r="D35" s="138"/>
      <c r="E35" s="136"/>
      <c r="F35" s="140"/>
      <c r="G35" s="144"/>
      <c r="H35" s="145"/>
      <c r="I35" s="145"/>
      <c r="J35" s="146"/>
      <c r="K35" s="150"/>
      <c r="L35" s="151"/>
      <c r="M35" s="151"/>
      <c r="N35" s="151"/>
      <c r="O35" s="151"/>
      <c r="P35" s="151"/>
      <c r="Q35" s="151"/>
      <c r="R35" s="152"/>
      <c r="S35" s="155"/>
      <c r="T35" s="156"/>
    </row>
    <row r="36" spans="2:22" ht="10.5" customHeight="1">
      <c r="B36" s="133">
        <v>9</v>
      </c>
      <c r="C36" s="134"/>
      <c r="D36" s="137"/>
      <c r="E36" s="134" t="s">
        <v>11</v>
      </c>
      <c r="F36" s="139"/>
      <c r="G36" s="141"/>
      <c r="H36" s="142"/>
      <c r="I36" s="142"/>
      <c r="J36" s="143"/>
      <c r="K36" s="147"/>
      <c r="L36" s="148"/>
      <c r="M36" s="148"/>
      <c r="N36" s="148"/>
      <c r="O36" s="148"/>
      <c r="P36" s="148"/>
      <c r="Q36" s="148"/>
      <c r="R36" s="149"/>
      <c r="S36" s="153"/>
      <c r="T36" s="154"/>
    </row>
    <row r="37" spans="2:22" ht="10.5" customHeight="1">
      <c r="B37" s="135"/>
      <c r="C37" s="136"/>
      <c r="D37" s="138"/>
      <c r="E37" s="136"/>
      <c r="F37" s="140"/>
      <c r="G37" s="144"/>
      <c r="H37" s="145"/>
      <c r="I37" s="145"/>
      <c r="J37" s="146"/>
      <c r="K37" s="150"/>
      <c r="L37" s="151"/>
      <c r="M37" s="151"/>
      <c r="N37" s="151"/>
      <c r="O37" s="151"/>
      <c r="P37" s="151"/>
      <c r="Q37" s="151"/>
      <c r="R37" s="152"/>
      <c r="S37" s="155"/>
      <c r="T37" s="156"/>
    </row>
    <row r="38" spans="2:22" ht="10.5" customHeight="1">
      <c r="B38" s="133">
        <v>10</v>
      </c>
      <c r="C38" s="134"/>
      <c r="D38" s="137"/>
      <c r="E38" s="134" t="s">
        <v>11</v>
      </c>
      <c r="F38" s="139"/>
      <c r="G38" s="141"/>
      <c r="H38" s="142"/>
      <c r="I38" s="142"/>
      <c r="J38" s="143"/>
      <c r="K38" s="147"/>
      <c r="L38" s="148"/>
      <c r="M38" s="148"/>
      <c r="N38" s="148"/>
      <c r="O38" s="148"/>
      <c r="P38" s="148"/>
      <c r="Q38" s="148"/>
      <c r="R38" s="149"/>
      <c r="S38" s="153"/>
      <c r="T38" s="154"/>
      <c r="V38" s="31"/>
    </row>
    <row r="39" spans="2:22" ht="10.5" customHeight="1">
      <c r="B39" s="135"/>
      <c r="C39" s="136"/>
      <c r="D39" s="138"/>
      <c r="E39" s="136"/>
      <c r="F39" s="140"/>
      <c r="G39" s="144"/>
      <c r="H39" s="145"/>
      <c r="I39" s="145"/>
      <c r="J39" s="146"/>
      <c r="K39" s="150"/>
      <c r="L39" s="151"/>
      <c r="M39" s="151"/>
      <c r="N39" s="151"/>
      <c r="O39" s="151"/>
      <c r="P39" s="151"/>
      <c r="Q39" s="151"/>
      <c r="R39" s="152"/>
      <c r="S39" s="155"/>
      <c r="T39" s="156"/>
    </row>
    <row r="40" spans="2:22" ht="10.5" customHeight="1">
      <c r="B40" s="133">
        <v>11</v>
      </c>
      <c r="C40" s="134"/>
      <c r="D40" s="168"/>
      <c r="E40" s="134" t="s">
        <v>11</v>
      </c>
      <c r="F40" s="170"/>
      <c r="G40" s="141"/>
      <c r="H40" s="142"/>
      <c r="I40" s="142"/>
      <c r="J40" s="143"/>
      <c r="K40" s="172"/>
      <c r="L40" s="173"/>
      <c r="M40" s="173"/>
      <c r="N40" s="173"/>
      <c r="O40" s="173"/>
      <c r="P40" s="173"/>
      <c r="Q40" s="173"/>
      <c r="R40" s="174"/>
      <c r="S40" s="153"/>
      <c r="T40" s="154"/>
    </row>
    <row r="41" spans="2:22" ht="10.5" customHeight="1">
      <c r="B41" s="135"/>
      <c r="C41" s="136"/>
      <c r="D41" s="169"/>
      <c r="E41" s="136"/>
      <c r="F41" s="171"/>
      <c r="G41" s="144"/>
      <c r="H41" s="145"/>
      <c r="I41" s="145"/>
      <c r="J41" s="146"/>
      <c r="K41" s="175"/>
      <c r="L41" s="176"/>
      <c r="M41" s="176"/>
      <c r="N41" s="176"/>
      <c r="O41" s="176"/>
      <c r="P41" s="176"/>
      <c r="Q41" s="176"/>
      <c r="R41" s="177"/>
      <c r="S41" s="155"/>
      <c r="T41" s="156"/>
    </row>
    <row r="42" spans="2:22" ht="10.5" customHeight="1">
      <c r="B42" s="133">
        <v>12</v>
      </c>
      <c r="C42" s="134"/>
      <c r="D42" s="168"/>
      <c r="E42" s="134" t="s">
        <v>11</v>
      </c>
      <c r="F42" s="170"/>
      <c r="G42" s="141"/>
      <c r="H42" s="142"/>
      <c r="I42" s="142"/>
      <c r="J42" s="143"/>
      <c r="K42" s="172"/>
      <c r="L42" s="173"/>
      <c r="M42" s="173"/>
      <c r="N42" s="173"/>
      <c r="O42" s="173"/>
      <c r="P42" s="173"/>
      <c r="Q42" s="173"/>
      <c r="R42" s="174"/>
      <c r="S42" s="153"/>
      <c r="T42" s="154"/>
    </row>
    <row r="43" spans="2:22" ht="10.5" customHeight="1" thickBot="1">
      <c r="B43" s="135"/>
      <c r="C43" s="136"/>
      <c r="D43" s="169"/>
      <c r="E43" s="136"/>
      <c r="F43" s="171"/>
      <c r="G43" s="144"/>
      <c r="H43" s="145"/>
      <c r="I43" s="145"/>
      <c r="J43" s="146"/>
      <c r="K43" s="208"/>
      <c r="L43" s="209"/>
      <c r="M43" s="209"/>
      <c r="N43" s="209"/>
      <c r="O43" s="209"/>
      <c r="P43" s="209"/>
      <c r="Q43" s="209"/>
      <c r="R43" s="210"/>
      <c r="S43" s="178"/>
      <c r="T43" s="179"/>
    </row>
    <row r="44" spans="2:22" ht="10.5" customHeight="1">
      <c r="B44" s="180" t="s">
        <v>26</v>
      </c>
      <c r="C44" s="160"/>
      <c r="D44" s="160"/>
      <c r="E44" s="160"/>
      <c r="F44" s="160"/>
      <c r="G44" s="160"/>
      <c r="H44" s="160"/>
      <c r="I44" s="160"/>
      <c r="J44" s="161"/>
      <c r="K44" s="184">
        <f>IF(SUM(K20:R43)=0, "", SUM(K20:R43))</f>
        <v>51480</v>
      </c>
      <c r="L44" s="185"/>
      <c r="M44" s="185"/>
      <c r="N44" s="185"/>
      <c r="O44" s="185"/>
      <c r="P44" s="185"/>
      <c r="Q44" s="185"/>
      <c r="R44" s="186"/>
      <c r="S44" s="190"/>
      <c r="T44" s="191"/>
    </row>
    <row r="45" spans="2:22" ht="10.5" customHeight="1" thickBot="1">
      <c r="B45" s="181"/>
      <c r="C45" s="182"/>
      <c r="D45" s="182"/>
      <c r="E45" s="182"/>
      <c r="F45" s="182"/>
      <c r="G45" s="182"/>
      <c r="H45" s="182"/>
      <c r="I45" s="182"/>
      <c r="J45" s="183"/>
      <c r="K45" s="187"/>
      <c r="L45" s="188"/>
      <c r="M45" s="188"/>
      <c r="N45" s="188"/>
      <c r="O45" s="188"/>
      <c r="P45" s="188"/>
      <c r="Q45" s="188"/>
      <c r="R45" s="189"/>
      <c r="S45" s="192"/>
      <c r="T45" s="193"/>
    </row>
    <row r="46" spans="2:22" ht="18" customHeight="1">
      <c r="B46" s="3"/>
      <c r="C46" s="3"/>
      <c r="D46" s="3"/>
      <c r="E46" s="3"/>
      <c r="F46" s="3"/>
      <c r="G46" s="3"/>
      <c r="H46" s="3"/>
      <c r="I46" s="3"/>
      <c r="J46" s="3"/>
      <c r="K46" s="194" t="s">
        <v>28</v>
      </c>
      <c r="L46" s="195"/>
      <c r="M46" s="200" t="s">
        <v>29</v>
      </c>
      <c r="N46" s="201"/>
      <c r="O46" s="202" t="s">
        <v>32</v>
      </c>
      <c r="P46" s="203"/>
      <c r="Q46" s="204"/>
      <c r="R46" s="205" t="s">
        <v>30</v>
      </c>
      <c r="S46" s="205"/>
      <c r="T46" s="32" t="s">
        <v>31</v>
      </c>
    </row>
    <row r="47" spans="2:22" ht="18" customHeight="1">
      <c r="B47" s="3"/>
      <c r="C47" s="3"/>
      <c r="D47" s="3"/>
      <c r="E47" s="3"/>
      <c r="F47" s="3"/>
      <c r="G47" s="3"/>
      <c r="H47" s="3"/>
      <c r="I47" s="3"/>
      <c r="J47" s="3"/>
      <c r="K47" s="196"/>
      <c r="L47" s="197"/>
      <c r="M47" s="206" t="s">
        <v>34</v>
      </c>
      <c r="N47" s="207"/>
      <c r="O47" s="214" t="s">
        <v>33</v>
      </c>
      <c r="P47" s="215"/>
      <c r="Q47" s="216"/>
      <c r="R47" s="217" t="s">
        <v>35</v>
      </c>
      <c r="S47" s="217"/>
      <c r="T47" s="33" t="s">
        <v>37</v>
      </c>
    </row>
    <row r="48" spans="2:22" ht="18" customHeight="1" thickBot="1">
      <c r="K48" s="198"/>
      <c r="L48" s="199"/>
      <c r="M48" s="218" t="s">
        <v>36</v>
      </c>
      <c r="N48" s="219"/>
      <c r="O48" s="220" t="s">
        <v>38</v>
      </c>
      <c r="P48" s="221"/>
      <c r="Q48" s="221"/>
      <c r="R48" s="221"/>
      <c r="S48" s="221"/>
      <c r="T48" s="222"/>
    </row>
    <row r="49" spans="2:20" ht="12" customHeight="1">
      <c r="H49" s="113" t="s">
        <v>27</v>
      </c>
      <c r="I49" s="113"/>
      <c r="J49" s="113"/>
      <c r="K49" s="14"/>
      <c r="L49" s="15"/>
      <c r="M49" s="15"/>
      <c r="N49" s="15"/>
      <c r="O49" s="15"/>
      <c r="P49" s="15"/>
      <c r="Q49" s="15"/>
    </row>
    <row r="50" spans="2:20" ht="10.199999999999999" customHeight="1" thickBot="1">
      <c r="H50" s="114"/>
      <c r="I50" s="114"/>
      <c r="J50" s="114"/>
      <c r="K50" s="14"/>
      <c r="L50" s="15"/>
      <c r="M50" s="15"/>
      <c r="N50" s="15"/>
      <c r="O50" s="24"/>
      <c r="P50" s="15"/>
      <c r="Q50" s="15"/>
    </row>
    <row r="51" spans="2:20" ht="12" customHeight="1">
      <c r="I51" s="14"/>
      <c r="J51" s="14"/>
      <c r="K51" s="14"/>
      <c r="L51" s="223" t="s">
        <v>18</v>
      </c>
      <c r="M51" s="211">
        <f>IF(M3="", "", M3)</f>
        <v>5</v>
      </c>
      <c r="N51" s="223" t="s">
        <v>17</v>
      </c>
      <c r="O51" s="211">
        <f>IF(O3="", "", O3)</f>
        <v>1</v>
      </c>
      <c r="P51" s="223" t="s">
        <v>0</v>
      </c>
      <c r="Q51" s="211">
        <f>IF(Q3="", "", Q3)</f>
        <v>31</v>
      </c>
      <c r="R51" s="102" t="s">
        <v>1</v>
      </c>
    </row>
    <row r="52" spans="2:20" ht="12" customHeight="1">
      <c r="B52" s="213" t="s">
        <v>54</v>
      </c>
      <c r="C52" s="213"/>
      <c r="D52" s="213"/>
      <c r="E52" s="213"/>
      <c r="F52" s="213"/>
      <c r="G52" s="13"/>
      <c r="H52" s="113"/>
      <c r="I52" s="113"/>
      <c r="J52" s="113"/>
      <c r="K52" s="14"/>
      <c r="L52" s="224"/>
      <c r="M52" s="212"/>
      <c r="N52" s="224"/>
      <c r="O52" s="212"/>
      <c r="P52" s="224"/>
      <c r="Q52" s="212"/>
      <c r="R52" s="103"/>
      <c r="T52" s="8"/>
    </row>
    <row r="53" spans="2:20" ht="12" customHeight="1">
      <c r="B53" s="213"/>
      <c r="C53" s="213"/>
      <c r="D53" s="213"/>
      <c r="E53" s="213"/>
      <c r="F53" s="213"/>
      <c r="G53" s="13"/>
      <c r="H53" s="113"/>
      <c r="I53" s="113"/>
      <c r="J53" s="113"/>
      <c r="K53" s="14"/>
      <c r="L53" s="15"/>
      <c r="M53" s="15"/>
      <c r="N53" s="15"/>
      <c r="O53" s="15"/>
      <c r="P53" s="15"/>
      <c r="Q53" s="15"/>
      <c r="T53" s="8"/>
    </row>
    <row r="54" spans="2:20" ht="13.95" customHeight="1">
      <c r="G54" s="13"/>
      <c r="H54" s="13"/>
      <c r="I54" s="13"/>
      <c r="J54" s="13"/>
      <c r="K54" s="14"/>
      <c r="L54" s="81"/>
      <c r="M54" s="82"/>
      <c r="N54" s="83"/>
      <c r="O54" s="84"/>
      <c r="P54" s="85"/>
      <c r="Q54" s="85"/>
      <c r="R54" s="85"/>
      <c r="T54" s="30" t="s">
        <v>16</v>
      </c>
    </row>
    <row r="55" spans="2:20" ht="13.95" customHeight="1">
      <c r="B55" s="105" t="s">
        <v>56</v>
      </c>
      <c r="C55" s="106"/>
      <c r="D55" s="106"/>
      <c r="E55" s="108">
        <f>E7</f>
        <v>56195</v>
      </c>
      <c r="F55" s="108"/>
      <c r="G55" s="108"/>
      <c r="I55" s="13"/>
      <c r="J55" s="13"/>
      <c r="K55" s="14"/>
      <c r="L55" s="86"/>
      <c r="M55" s="87"/>
      <c r="N55" s="87"/>
      <c r="O55" s="87"/>
      <c r="P55" s="87"/>
      <c r="Q55" s="87"/>
      <c r="R55" s="87"/>
      <c r="T55" s="73"/>
    </row>
    <row r="56" spans="2:20" ht="13.95" customHeight="1">
      <c r="B56" s="107"/>
      <c r="C56" s="107"/>
      <c r="D56" s="107"/>
      <c r="E56" s="109"/>
      <c r="F56" s="109"/>
      <c r="G56" s="109"/>
      <c r="I56" s="76"/>
      <c r="J56" s="13"/>
      <c r="K56" s="14"/>
      <c r="L56" s="16" t="s">
        <v>45</v>
      </c>
      <c r="M56" s="71" t="str">
        <f>IF(M8="", "", M8)</f>
        <v>344</v>
      </c>
      <c r="N56" s="70" t="s">
        <v>48</v>
      </c>
      <c r="O56" s="72" t="str">
        <f>IF(O8="", "", O8)</f>
        <v>0000</v>
      </c>
      <c r="P56" s="67"/>
      <c r="Q56" s="67"/>
      <c r="R56" s="68"/>
      <c r="S56" s="18"/>
      <c r="T56" s="74"/>
    </row>
    <row r="57" spans="2:20" ht="13.95" customHeight="1">
      <c r="B57" s="3"/>
      <c r="C57" s="3"/>
      <c r="D57" s="3"/>
      <c r="E57" s="3"/>
      <c r="F57" s="3"/>
      <c r="G57" s="3"/>
      <c r="H57" s="3"/>
      <c r="I57" s="76"/>
      <c r="J57" s="13"/>
      <c r="K57" s="14"/>
      <c r="L57" s="17"/>
      <c r="M57" s="227" t="str">
        <f>IF(M9="", "", M9)</f>
        <v>埼玉県春日部市OOO</v>
      </c>
      <c r="N57" s="227"/>
      <c r="O57" s="227"/>
      <c r="P57" s="227"/>
      <c r="Q57" s="227"/>
      <c r="R57" s="228"/>
      <c r="S57" s="18"/>
      <c r="T57" s="74"/>
    </row>
    <row r="58" spans="2:20" ht="13.95" customHeight="1">
      <c r="B58" s="112"/>
      <c r="C58" s="112"/>
      <c r="D58" s="112"/>
      <c r="E58" s="112" t="s">
        <v>55</v>
      </c>
      <c r="F58" s="112"/>
      <c r="G58" s="112" t="s">
        <v>53</v>
      </c>
      <c r="H58" s="112"/>
      <c r="I58" s="76"/>
      <c r="J58" s="13"/>
      <c r="K58" s="14"/>
      <c r="L58" s="17"/>
      <c r="M58" s="227"/>
      <c r="N58" s="227"/>
      <c r="O58" s="227"/>
      <c r="P58" s="227"/>
      <c r="Q58" s="227"/>
      <c r="R58" s="228"/>
      <c r="S58" s="18"/>
      <c r="T58" s="74"/>
    </row>
    <row r="59" spans="2:20" ht="13.95" customHeight="1">
      <c r="B59" s="119" t="s">
        <v>51</v>
      </c>
      <c r="C59" s="120"/>
      <c r="D59" s="121"/>
      <c r="E59" s="122">
        <f>E11</f>
        <v>31159</v>
      </c>
      <c r="F59" s="123"/>
      <c r="G59" s="122">
        <f>G11</f>
        <v>3115</v>
      </c>
      <c r="H59" s="123"/>
      <c r="I59" s="76"/>
      <c r="J59" s="10"/>
      <c r="K59" s="14"/>
      <c r="L59" s="229" t="s">
        <v>14</v>
      </c>
      <c r="M59" s="227" t="str">
        <f>IF(M11="", "", M11)</f>
        <v>株式会社○○○</v>
      </c>
      <c r="N59" s="227"/>
      <c r="O59" s="227"/>
      <c r="P59" s="227"/>
      <c r="Q59" s="227"/>
      <c r="R59" s="228"/>
      <c r="S59" s="18"/>
      <c r="T59" s="74"/>
    </row>
    <row r="60" spans="2:20" ht="13.95" customHeight="1">
      <c r="B60" s="119" t="s">
        <v>52</v>
      </c>
      <c r="C60" s="120"/>
      <c r="D60" s="121"/>
      <c r="E60" s="122">
        <f t="shared" ref="E60:G62" si="0">E12</f>
        <v>20000</v>
      </c>
      <c r="F60" s="123"/>
      <c r="G60" s="122">
        <f t="shared" si="0"/>
        <v>1600</v>
      </c>
      <c r="H60" s="123"/>
      <c r="I60" s="76"/>
      <c r="J60" s="10"/>
      <c r="K60" s="14"/>
      <c r="L60" s="229"/>
      <c r="M60" s="227"/>
      <c r="N60" s="227"/>
      <c r="O60" s="227"/>
      <c r="P60" s="227"/>
      <c r="Q60" s="227"/>
      <c r="R60" s="228"/>
      <c r="S60" s="20"/>
      <c r="T60" s="75"/>
    </row>
    <row r="61" spans="2:20" ht="13.95" customHeight="1">
      <c r="B61" s="119" t="s">
        <v>62</v>
      </c>
      <c r="C61" s="120"/>
      <c r="D61" s="121"/>
      <c r="E61" s="122">
        <f t="shared" si="0"/>
        <v>0</v>
      </c>
      <c r="F61" s="123"/>
      <c r="G61" s="122">
        <f t="shared" si="0"/>
        <v>0</v>
      </c>
      <c r="H61" s="123"/>
      <c r="I61" s="76"/>
      <c r="J61" s="11"/>
      <c r="K61" s="3"/>
      <c r="L61" s="94" t="s">
        <v>39</v>
      </c>
      <c r="M61" s="225" t="str">
        <f>IF(M13="", "", M13)</f>
        <v>048-761-0000</v>
      </c>
      <c r="N61" s="225"/>
      <c r="O61" s="225"/>
      <c r="P61" s="225"/>
      <c r="Q61" s="225"/>
      <c r="R61" s="226"/>
      <c r="S61" s="20"/>
      <c r="T61" s="12"/>
    </row>
    <row r="62" spans="2:20" ht="13.95" customHeight="1">
      <c r="B62" s="119" t="s">
        <v>63</v>
      </c>
      <c r="C62" s="120"/>
      <c r="D62" s="121"/>
      <c r="E62" s="122">
        <f t="shared" si="0"/>
        <v>321</v>
      </c>
      <c r="F62" s="123"/>
      <c r="G62" s="122">
        <f t="shared" si="0"/>
        <v>0</v>
      </c>
      <c r="H62" s="123"/>
      <c r="I62" s="76"/>
      <c r="J62" s="11"/>
      <c r="K62" s="3"/>
      <c r="L62" s="94" t="s">
        <v>42</v>
      </c>
      <c r="M62" s="225" t="str">
        <f>IF(M14="", "", M14)</f>
        <v>048-761-0000</v>
      </c>
      <c r="N62" s="225"/>
      <c r="O62" s="225"/>
      <c r="P62" s="225"/>
      <c r="Q62" s="225"/>
      <c r="R62" s="226"/>
      <c r="S62" s="20"/>
      <c r="T62" s="12"/>
    </row>
    <row r="63" spans="2:20" ht="12" customHeight="1">
      <c r="B63" s="112" t="s">
        <v>57</v>
      </c>
      <c r="C63" s="112"/>
      <c r="D63" s="112"/>
      <c r="E63" s="157">
        <f>SUM(E59:F62)</f>
        <v>51480</v>
      </c>
      <c r="F63" s="157"/>
      <c r="G63" s="157">
        <f>SUM(G59:H62)</f>
        <v>4715</v>
      </c>
      <c r="H63" s="157"/>
      <c r="I63" s="76"/>
      <c r="J63" s="25"/>
      <c r="K63" s="3"/>
      <c r="L63" s="62" t="s">
        <v>44</v>
      </c>
      <c r="M63" s="230" t="str">
        <f>IF(M15="", "", M15)</f>
        <v>T</v>
      </c>
      <c r="N63" s="230"/>
      <c r="O63" s="231" t="str">
        <f>IF(N15="", "", N15)</f>
        <v>1234567890123</v>
      </c>
      <c r="P63" s="231"/>
      <c r="Q63" s="231" t="str">
        <f>IF(Q15="", "", Q15)</f>
        <v/>
      </c>
      <c r="R63" s="232"/>
      <c r="S63" s="23"/>
      <c r="T63" s="12"/>
    </row>
    <row r="64" spans="2:20" ht="7.95" customHeight="1">
      <c r="B64" s="112"/>
      <c r="C64" s="112"/>
      <c r="D64" s="112"/>
      <c r="E64" s="157"/>
      <c r="F64" s="157"/>
      <c r="G64" s="157"/>
      <c r="H64" s="157"/>
      <c r="I64" s="76"/>
      <c r="J64" s="25"/>
      <c r="K64" s="3"/>
      <c r="L64" s="88"/>
      <c r="M64" s="90"/>
      <c r="N64" s="90"/>
      <c r="O64" s="91"/>
      <c r="P64" s="91"/>
      <c r="Q64" s="91"/>
      <c r="R64" s="91"/>
      <c r="S64" s="23"/>
      <c r="T64" s="12"/>
    </row>
    <row r="65" spans="2:20" ht="9" customHeight="1" thickBot="1">
      <c r="I65" s="14"/>
      <c r="J65" s="14"/>
      <c r="K65" s="14"/>
      <c r="L65" s="15"/>
      <c r="M65" s="15"/>
      <c r="N65" s="15"/>
      <c r="O65" s="15"/>
      <c r="P65" s="15"/>
      <c r="Q65" s="15"/>
    </row>
    <row r="66" spans="2:20" ht="10.5" customHeight="1">
      <c r="B66" s="180" t="s">
        <v>24</v>
      </c>
      <c r="C66" s="160"/>
      <c r="D66" s="129" t="s">
        <v>19</v>
      </c>
      <c r="E66" s="160"/>
      <c r="F66" s="161"/>
      <c r="G66" s="129" t="s">
        <v>20</v>
      </c>
      <c r="H66" s="160"/>
      <c r="I66" s="160"/>
      <c r="J66" s="161"/>
      <c r="K66" s="234" t="s">
        <v>21</v>
      </c>
      <c r="L66" s="235"/>
      <c r="M66" s="235"/>
      <c r="N66" s="235"/>
      <c r="O66" s="235"/>
      <c r="P66" s="235"/>
      <c r="Q66" s="235"/>
      <c r="R66" s="236"/>
      <c r="S66" s="129" t="s">
        <v>22</v>
      </c>
      <c r="T66" s="130"/>
    </row>
    <row r="67" spans="2:20" ht="10.5" customHeight="1">
      <c r="B67" s="233"/>
      <c r="C67" s="103"/>
      <c r="D67" s="131"/>
      <c r="E67" s="103"/>
      <c r="F67" s="162"/>
      <c r="G67" s="131"/>
      <c r="H67" s="103"/>
      <c r="I67" s="103"/>
      <c r="J67" s="162"/>
      <c r="K67" s="237"/>
      <c r="L67" s="224"/>
      <c r="M67" s="224"/>
      <c r="N67" s="224"/>
      <c r="O67" s="224"/>
      <c r="P67" s="224"/>
      <c r="Q67" s="224"/>
      <c r="R67" s="238"/>
      <c r="S67" s="131"/>
      <c r="T67" s="132"/>
    </row>
    <row r="68" spans="2:20" ht="10.5" customHeight="1">
      <c r="B68" s="133">
        <v>1</v>
      </c>
      <c r="C68" s="134"/>
      <c r="D68" s="239">
        <f>IF(D20="", "", D20)</f>
        <v>4</v>
      </c>
      <c r="E68" s="241" t="s">
        <v>11</v>
      </c>
      <c r="F68" s="243">
        <f>IF(F20="", "", F20)</f>
        <v>2</v>
      </c>
      <c r="G68" s="141" t="str">
        <f>IF(G20="", "", G20)</f>
        <v>AA工事</v>
      </c>
      <c r="H68" s="142"/>
      <c r="I68" s="142"/>
      <c r="J68" s="143"/>
      <c r="K68" s="245">
        <f>IF(K20="", "", K20)</f>
        <v>51480</v>
      </c>
      <c r="L68" s="246"/>
      <c r="M68" s="246"/>
      <c r="N68" s="246"/>
      <c r="O68" s="246"/>
      <c r="P68" s="246"/>
      <c r="Q68" s="246"/>
      <c r="R68" s="247"/>
      <c r="S68" s="251" t="str">
        <f>IF(S20="", "", S20)</f>
        <v/>
      </c>
      <c r="T68" s="252"/>
    </row>
    <row r="69" spans="2:20" ht="10.5" customHeight="1">
      <c r="B69" s="135"/>
      <c r="C69" s="136"/>
      <c r="D69" s="240"/>
      <c r="E69" s="242"/>
      <c r="F69" s="244"/>
      <c r="G69" s="144"/>
      <c r="H69" s="145"/>
      <c r="I69" s="145"/>
      <c r="J69" s="146"/>
      <c r="K69" s="248"/>
      <c r="L69" s="249"/>
      <c r="M69" s="249"/>
      <c r="N69" s="249"/>
      <c r="O69" s="249"/>
      <c r="P69" s="249"/>
      <c r="Q69" s="249"/>
      <c r="R69" s="250"/>
      <c r="S69" s="131"/>
      <c r="T69" s="132"/>
    </row>
    <row r="70" spans="2:20" ht="10.5" customHeight="1">
      <c r="B70" s="133">
        <v>2</v>
      </c>
      <c r="C70" s="134"/>
      <c r="D70" s="239" t="str">
        <f>IF(D22="", "", D22)</f>
        <v/>
      </c>
      <c r="E70" s="241" t="s">
        <v>11</v>
      </c>
      <c r="F70" s="243" t="str">
        <f>IF(F22="", "", F22)</f>
        <v/>
      </c>
      <c r="G70" s="141" t="str">
        <f>IF(G22="", "", G22)</f>
        <v/>
      </c>
      <c r="H70" s="142"/>
      <c r="I70" s="142"/>
      <c r="J70" s="143"/>
      <c r="K70" s="245" t="str">
        <f>IF(K22="", "", K22)</f>
        <v/>
      </c>
      <c r="L70" s="246"/>
      <c r="M70" s="246"/>
      <c r="N70" s="246"/>
      <c r="O70" s="246"/>
      <c r="P70" s="246"/>
      <c r="Q70" s="246"/>
      <c r="R70" s="247"/>
      <c r="S70" s="251" t="str">
        <f>IF(S22="", "", S22)</f>
        <v/>
      </c>
      <c r="T70" s="252"/>
    </row>
    <row r="71" spans="2:20" ht="10.5" customHeight="1">
      <c r="B71" s="135"/>
      <c r="C71" s="136"/>
      <c r="D71" s="240"/>
      <c r="E71" s="242"/>
      <c r="F71" s="244"/>
      <c r="G71" s="144"/>
      <c r="H71" s="145"/>
      <c r="I71" s="145"/>
      <c r="J71" s="146"/>
      <c r="K71" s="248"/>
      <c r="L71" s="249"/>
      <c r="M71" s="249"/>
      <c r="N71" s="249"/>
      <c r="O71" s="249"/>
      <c r="P71" s="249"/>
      <c r="Q71" s="249"/>
      <c r="R71" s="250"/>
      <c r="S71" s="131"/>
      <c r="T71" s="132"/>
    </row>
    <row r="72" spans="2:20" ht="10.5" customHeight="1">
      <c r="B72" s="133">
        <v>3</v>
      </c>
      <c r="C72" s="134"/>
      <c r="D72" s="239" t="str">
        <f>IF(D24="", "", D24)</f>
        <v/>
      </c>
      <c r="E72" s="241" t="s">
        <v>11</v>
      </c>
      <c r="F72" s="243" t="str">
        <f>IF(F24="", "", F24)</f>
        <v/>
      </c>
      <c r="G72" s="141" t="str">
        <f>IF(G24="", "", G24)</f>
        <v/>
      </c>
      <c r="H72" s="142"/>
      <c r="I72" s="142"/>
      <c r="J72" s="143"/>
      <c r="K72" s="245" t="str">
        <f>IF(K24="", "", K24)</f>
        <v/>
      </c>
      <c r="L72" s="246"/>
      <c r="M72" s="246"/>
      <c r="N72" s="246"/>
      <c r="O72" s="246"/>
      <c r="P72" s="246"/>
      <c r="Q72" s="246"/>
      <c r="R72" s="247"/>
      <c r="S72" s="251" t="str">
        <f>IF(S24="", "", S24)</f>
        <v/>
      </c>
      <c r="T72" s="252"/>
    </row>
    <row r="73" spans="2:20" ht="10.5" customHeight="1">
      <c r="B73" s="135"/>
      <c r="C73" s="136"/>
      <c r="D73" s="240"/>
      <c r="E73" s="242"/>
      <c r="F73" s="244"/>
      <c r="G73" s="144"/>
      <c r="H73" s="145"/>
      <c r="I73" s="145"/>
      <c r="J73" s="146"/>
      <c r="K73" s="248"/>
      <c r="L73" s="249"/>
      <c r="M73" s="249"/>
      <c r="N73" s="249"/>
      <c r="O73" s="249"/>
      <c r="P73" s="249"/>
      <c r="Q73" s="249"/>
      <c r="R73" s="250"/>
      <c r="S73" s="131"/>
      <c r="T73" s="132"/>
    </row>
    <row r="74" spans="2:20" ht="10.5" customHeight="1">
      <c r="B74" s="133">
        <v>4</v>
      </c>
      <c r="C74" s="134"/>
      <c r="D74" s="239" t="str">
        <f>IF(D26="", "", D26)</f>
        <v/>
      </c>
      <c r="E74" s="241" t="s">
        <v>11</v>
      </c>
      <c r="F74" s="243" t="str">
        <f>IF(F26="", "", F26)</f>
        <v/>
      </c>
      <c r="G74" s="141" t="str">
        <f>IF(G26="", "", G26)</f>
        <v/>
      </c>
      <c r="H74" s="142"/>
      <c r="I74" s="142"/>
      <c r="J74" s="143"/>
      <c r="K74" s="245" t="str">
        <f>IF(K26="", "", K26)</f>
        <v/>
      </c>
      <c r="L74" s="246"/>
      <c r="M74" s="246"/>
      <c r="N74" s="246"/>
      <c r="O74" s="246"/>
      <c r="P74" s="246"/>
      <c r="Q74" s="246"/>
      <c r="R74" s="247"/>
      <c r="S74" s="251" t="str">
        <f>IF(S26="", "", S26)</f>
        <v/>
      </c>
      <c r="T74" s="252"/>
    </row>
    <row r="75" spans="2:20" ht="10.5" customHeight="1">
      <c r="B75" s="135"/>
      <c r="C75" s="136"/>
      <c r="D75" s="240"/>
      <c r="E75" s="242"/>
      <c r="F75" s="244"/>
      <c r="G75" s="144"/>
      <c r="H75" s="145"/>
      <c r="I75" s="145"/>
      <c r="J75" s="146"/>
      <c r="K75" s="248"/>
      <c r="L75" s="249"/>
      <c r="M75" s="249"/>
      <c r="N75" s="249"/>
      <c r="O75" s="249"/>
      <c r="P75" s="249"/>
      <c r="Q75" s="249"/>
      <c r="R75" s="250"/>
      <c r="S75" s="131"/>
      <c r="T75" s="132"/>
    </row>
    <row r="76" spans="2:20" ht="10.5" customHeight="1">
      <c r="B76" s="133">
        <v>5</v>
      </c>
      <c r="C76" s="134"/>
      <c r="D76" s="239" t="str">
        <f>IF(D28="", "", D28)</f>
        <v/>
      </c>
      <c r="E76" s="241" t="s">
        <v>11</v>
      </c>
      <c r="F76" s="243" t="str">
        <f>IF(F28="", "", F28)</f>
        <v/>
      </c>
      <c r="G76" s="141" t="str">
        <f>IF(G28="", "", G28)</f>
        <v/>
      </c>
      <c r="H76" s="142"/>
      <c r="I76" s="142"/>
      <c r="J76" s="143"/>
      <c r="K76" s="245" t="str">
        <f>IF(K28="", "", K28)</f>
        <v/>
      </c>
      <c r="L76" s="246"/>
      <c r="M76" s="246"/>
      <c r="N76" s="246"/>
      <c r="O76" s="246"/>
      <c r="P76" s="246"/>
      <c r="Q76" s="246"/>
      <c r="R76" s="247"/>
      <c r="S76" s="251" t="str">
        <f>IF(S28="", "", S28)</f>
        <v/>
      </c>
      <c r="T76" s="252"/>
    </row>
    <row r="77" spans="2:20" ht="10.5" customHeight="1">
      <c r="B77" s="135"/>
      <c r="C77" s="136"/>
      <c r="D77" s="240"/>
      <c r="E77" s="242"/>
      <c r="F77" s="244"/>
      <c r="G77" s="144"/>
      <c r="H77" s="145"/>
      <c r="I77" s="145"/>
      <c r="J77" s="146"/>
      <c r="K77" s="248"/>
      <c r="L77" s="249"/>
      <c r="M77" s="249"/>
      <c r="N77" s="249"/>
      <c r="O77" s="249"/>
      <c r="P77" s="249"/>
      <c r="Q77" s="249"/>
      <c r="R77" s="250"/>
      <c r="S77" s="131"/>
      <c r="T77" s="132"/>
    </row>
    <row r="78" spans="2:20" ht="10.5" customHeight="1">
      <c r="B78" s="133">
        <v>6</v>
      </c>
      <c r="C78" s="134"/>
      <c r="D78" s="239" t="str">
        <f>IF(D30="", "", D30)</f>
        <v/>
      </c>
      <c r="E78" s="241" t="s">
        <v>11</v>
      </c>
      <c r="F78" s="243" t="str">
        <f>IF(F30="", "", F30)</f>
        <v/>
      </c>
      <c r="G78" s="141" t="str">
        <f>IF(G30="", "", G30)</f>
        <v/>
      </c>
      <c r="H78" s="142"/>
      <c r="I78" s="142"/>
      <c r="J78" s="143"/>
      <c r="K78" s="245" t="str">
        <f>IF(K30="", "", K30)</f>
        <v/>
      </c>
      <c r="L78" s="246"/>
      <c r="M78" s="246"/>
      <c r="N78" s="246"/>
      <c r="O78" s="246"/>
      <c r="P78" s="246"/>
      <c r="Q78" s="246"/>
      <c r="R78" s="247"/>
      <c r="S78" s="251" t="str">
        <f>IF(S30="", "", S30)</f>
        <v/>
      </c>
      <c r="T78" s="252"/>
    </row>
    <row r="79" spans="2:20" ht="10.5" customHeight="1">
      <c r="B79" s="135"/>
      <c r="C79" s="136"/>
      <c r="D79" s="240"/>
      <c r="E79" s="242"/>
      <c r="F79" s="244"/>
      <c r="G79" s="144"/>
      <c r="H79" s="145"/>
      <c r="I79" s="145"/>
      <c r="J79" s="146"/>
      <c r="K79" s="248"/>
      <c r="L79" s="249"/>
      <c r="M79" s="249"/>
      <c r="N79" s="249"/>
      <c r="O79" s="249"/>
      <c r="P79" s="249"/>
      <c r="Q79" s="249"/>
      <c r="R79" s="250"/>
      <c r="S79" s="131"/>
      <c r="T79" s="132"/>
    </row>
    <row r="80" spans="2:20" ht="10.5" customHeight="1">
      <c r="B80" s="133">
        <v>7</v>
      </c>
      <c r="C80" s="134"/>
      <c r="D80" s="239" t="str">
        <f>IF(D32="", "", D32)</f>
        <v/>
      </c>
      <c r="E80" s="241" t="s">
        <v>11</v>
      </c>
      <c r="F80" s="243" t="str">
        <f>IF(F32="", "", F32)</f>
        <v/>
      </c>
      <c r="G80" s="141" t="str">
        <f>IF(G32="", "", G32)</f>
        <v/>
      </c>
      <c r="H80" s="142"/>
      <c r="I80" s="142"/>
      <c r="J80" s="143"/>
      <c r="K80" s="245" t="str">
        <f>IF(K32="", "", K32)</f>
        <v/>
      </c>
      <c r="L80" s="246"/>
      <c r="M80" s="246"/>
      <c r="N80" s="246"/>
      <c r="O80" s="246"/>
      <c r="P80" s="246"/>
      <c r="Q80" s="246"/>
      <c r="R80" s="247"/>
      <c r="S80" s="251" t="str">
        <f>IF(S32="", "", S32)</f>
        <v/>
      </c>
      <c r="T80" s="252"/>
    </row>
    <row r="81" spans="2:20" ht="10.5" customHeight="1">
      <c r="B81" s="135"/>
      <c r="C81" s="136"/>
      <c r="D81" s="240"/>
      <c r="E81" s="242"/>
      <c r="F81" s="244"/>
      <c r="G81" s="144"/>
      <c r="H81" s="145"/>
      <c r="I81" s="145"/>
      <c r="J81" s="146"/>
      <c r="K81" s="248"/>
      <c r="L81" s="249"/>
      <c r="M81" s="249"/>
      <c r="N81" s="249"/>
      <c r="O81" s="249"/>
      <c r="P81" s="249"/>
      <c r="Q81" s="249"/>
      <c r="R81" s="250"/>
      <c r="S81" s="131"/>
      <c r="T81" s="132"/>
    </row>
    <row r="82" spans="2:20" ht="10.5" customHeight="1">
      <c r="B82" s="133">
        <v>8</v>
      </c>
      <c r="C82" s="134"/>
      <c r="D82" s="239" t="str">
        <f>IF(D34="", "", D34)</f>
        <v/>
      </c>
      <c r="E82" s="241" t="s">
        <v>11</v>
      </c>
      <c r="F82" s="243" t="str">
        <f>IF(F34="", "", F34)</f>
        <v/>
      </c>
      <c r="G82" s="141" t="str">
        <f>IF(G34="", "", G34)</f>
        <v/>
      </c>
      <c r="H82" s="142"/>
      <c r="I82" s="142"/>
      <c r="J82" s="143"/>
      <c r="K82" s="245" t="str">
        <f>IF(K34="", "", K34)</f>
        <v/>
      </c>
      <c r="L82" s="246"/>
      <c r="M82" s="246"/>
      <c r="N82" s="246"/>
      <c r="O82" s="246"/>
      <c r="P82" s="246"/>
      <c r="Q82" s="246"/>
      <c r="R82" s="247"/>
      <c r="S82" s="251" t="str">
        <f>IF(S34="", "", S34)</f>
        <v/>
      </c>
      <c r="T82" s="252"/>
    </row>
    <row r="83" spans="2:20" ht="10.5" customHeight="1">
      <c r="B83" s="135"/>
      <c r="C83" s="136"/>
      <c r="D83" s="240"/>
      <c r="E83" s="242"/>
      <c r="F83" s="244"/>
      <c r="G83" s="144"/>
      <c r="H83" s="145"/>
      <c r="I83" s="145"/>
      <c r="J83" s="146"/>
      <c r="K83" s="248"/>
      <c r="L83" s="249"/>
      <c r="M83" s="249"/>
      <c r="N83" s="249"/>
      <c r="O83" s="249"/>
      <c r="P83" s="249"/>
      <c r="Q83" s="249"/>
      <c r="R83" s="250"/>
      <c r="S83" s="131"/>
      <c r="T83" s="132"/>
    </row>
    <row r="84" spans="2:20" ht="10.5" customHeight="1">
      <c r="B84" s="133">
        <v>9</v>
      </c>
      <c r="C84" s="134"/>
      <c r="D84" s="239" t="str">
        <f>IF(D36="", "", D36)</f>
        <v/>
      </c>
      <c r="E84" s="241" t="s">
        <v>11</v>
      </c>
      <c r="F84" s="243" t="str">
        <f>IF(F36="", "", F36)</f>
        <v/>
      </c>
      <c r="G84" s="141" t="str">
        <f>IF(G36="", "", G36)</f>
        <v/>
      </c>
      <c r="H84" s="142"/>
      <c r="I84" s="142"/>
      <c r="J84" s="143"/>
      <c r="K84" s="245" t="str">
        <f>IF(K36="", "", K36)</f>
        <v/>
      </c>
      <c r="L84" s="246"/>
      <c r="M84" s="246"/>
      <c r="N84" s="246"/>
      <c r="O84" s="246"/>
      <c r="P84" s="246"/>
      <c r="Q84" s="246"/>
      <c r="R84" s="247"/>
      <c r="S84" s="251" t="str">
        <f>IF(S36="", "", S36)</f>
        <v/>
      </c>
      <c r="T84" s="252"/>
    </row>
    <row r="85" spans="2:20" ht="10.5" customHeight="1">
      <c r="B85" s="135"/>
      <c r="C85" s="136"/>
      <c r="D85" s="240"/>
      <c r="E85" s="242"/>
      <c r="F85" s="244"/>
      <c r="G85" s="144"/>
      <c r="H85" s="145"/>
      <c r="I85" s="145"/>
      <c r="J85" s="146"/>
      <c r="K85" s="248"/>
      <c r="L85" s="249"/>
      <c r="M85" s="249"/>
      <c r="N85" s="249"/>
      <c r="O85" s="249"/>
      <c r="P85" s="249"/>
      <c r="Q85" s="249"/>
      <c r="R85" s="250"/>
      <c r="S85" s="131"/>
      <c r="T85" s="132"/>
    </row>
    <row r="86" spans="2:20" ht="10.5" customHeight="1">
      <c r="B86" s="133">
        <v>10</v>
      </c>
      <c r="C86" s="134"/>
      <c r="D86" s="239" t="str">
        <f>IF(D38="", "", D38)</f>
        <v/>
      </c>
      <c r="E86" s="241" t="s">
        <v>11</v>
      </c>
      <c r="F86" s="243" t="str">
        <f>IF(F38="", "", F38)</f>
        <v/>
      </c>
      <c r="G86" s="141" t="str">
        <f>IF(G38="", "", G38)</f>
        <v/>
      </c>
      <c r="H86" s="142"/>
      <c r="I86" s="142"/>
      <c r="J86" s="143"/>
      <c r="K86" s="245" t="str">
        <f>IF(K38="", "", K38)</f>
        <v/>
      </c>
      <c r="L86" s="246"/>
      <c r="M86" s="246"/>
      <c r="N86" s="246"/>
      <c r="O86" s="246"/>
      <c r="P86" s="246"/>
      <c r="Q86" s="246"/>
      <c r="R86" s="247"/>
      <c r="S86" s="251" t="str">
        <f>IF(S38="", "", S38)</f>
        <v/>
      </c>
      <c r="T86" s="252"/>
    </row>
    <row r="87" spans="2:20" ht="10.5" customHeight="1">
      <c r="B87" s="135"/>
      <c r="C87" s="136"/>
      <c r="D87" s="240"/>
      <c r="E87" s="242"/>
      <c r="F87" s="244"/>
      <c r="G87" s="144"/>
      <c r="H87" s="145"/>
      <c r="I87" s="145"/>
      <c r="J87" s="146"/>
      <c r="K87" s="248"/>
      <c r="L87" s="249"/>
      <c r="M87" s="249"/>
      <c r="N87" s="249"/>
      <c r="O87" s="249"/>
      <c r="P87" s="249"/>
      <c r="Q87" s="249"/>
      <c r="R87" s="250"/>
      <c r="S87" s="131"/>
      <c r="T87" s="132"/>
    </row>
    <row r="88" spans="2:20" ht="10.5" customHeight="1">
      <c r="B88" s="133">
        <v>11</v>
      </c>
      <c r="C88" s="134"/>
      <c r="D88" s="239" t="str">
        <f t="shared" ref="D88" si="1">IF(D40="", "", D40)</f>
        <v/>
      </c>
      <c r="E88" s="241" t="s">
        <v>11</v>
      </c>
      <c r="F88" s="243" t="str">
        <f t="shared" ref="F88:G88" si="2">IF(F40="", "", F40)</f>
        <v/>
      </c>
      <c r="G88" s="141" t="str">
        <f t="shared" si="2"/>
        <v/>
      </c>
      <c r="H88" s="142"/>
      <c r="I88" s="142"/>
      <c r="J88" s="143"/>
      <c r="K88" s="245" t="str">
        <f t="shared" ref="K88" si="3">IF(K40="", "", K40)</f>
        <v/>
      </c>
      <c r="L88" s="246"/>
      <c r="M88" s="246"/>
      <c r="N88" s="246"/>
      <c r="O88" s="246"/>
      <c r="P88" s="246"/>
      <c r="Q88" s="246"/>
      <c r="R88" s="247"/>
      <c r="S88" s="251" t="str">
        <f>IF(S40="", "", S40)</f>
        <v/>
      </c>
      <c r="T88" s="252"/>
    </row>
    <row r="89" spans="2:20" ht="10.5" customHeight="1">
      <c r="B89" s="135"/>
      <c r="C89" s="136"/>
      <c r="D89" s="240"/>
      <c r="E89" s="242"/>
      <c r="F89" s="244"/>
      <c r="G89" s="144"/>
      <c r="H89" s="145"/>
      <c r="I89" s="145"/>
      <c r="J89" s="146"/>
      <c r="K89" s="248"/>
      <c r="L89" s="249"/>
      <c r="M89" s="249"/>
      <c r="N89" s="249"/>
      <c r="O89" s="249"/>
      <c r="P89" s="249"/>
      <c r="Q89" s="249"/>
      <c r="R89" s="250"/>
      <c r="S89" s="131"/>
      <c r="T89" s="132"/>
    </row>
    <row r="90" spans="2:20" ht="10.5" customHeight="1">
      <c r="B90" s="133">
        <v>12</v>
      </c>
      <c r="C90" s="134"/>
      <c r="D90" s="239" t="str">
        <f t="shared" ref="D90" si="4">IF(D42="", "", D42)</f>
        <v/>
      </c>
      <c r="E90" s="241" t="s">
        <v>11</v>
      </c>
      <c r="F90" s="243" t="str">
        <f t="shared" ref="F90:G90" si="5">IF(F42="", "", F42)</f>
        <v/>
      </c>
      <c r="G90" s="141" t="str">
        <f t="shared" si="5"/>
        <v/>
      </c>
      <c r="H90" s="142"/>
      <c r="I90" s="142"/>
      <c r="J90" s="143"/>
      <c r="K90" s="245" t="str">
        <f t="shared" ref="K90" si="6">IF(K42="", "", K42)</f>
        <v/>
      </c>
      <c r="L90" s="246"/>
      <c r="M90" s="246"/>
      <c r="N90" s="246"/>
      <c r="O90" s="246"/>
      <c r="P90" s="246"/>
      <c r="Q90" s="246"/>
      <c r="R90" s="247"/>
      <c r="S90" s="251" t="str">
        <f>IF(S42="", "", S42)</f>
        <v/>
      </c>
      <c r="T90" s="252"/>
    </row>
    <row r="91" spans="2:20" ht="10.5" customHeight="1" thickBot="1">
      <c r="B91" s="135"/>
      <c r="C91" s="136"/>
      <c r="D91" s="240"/>
      <c r="E91" s="242"/>
      <c r="F91" s="244"/>
      <c r="G91" s="144"/>
      <c r="H91" s="145"/>
      <c r="I91" s="145"/>
      <c r="J91" s="146"/>
      <c r="K91" s="253"/>
      <c r="L91" s="254"/>
      <c r="M91" s="254"/>
      <c r="N91" s="254"/>
      <c r="O91" s="254"/>
      <c r="P91" s="254"/>
      <c r="Q91" s="254"/>
      <c r="R91" s="255"/>
      <c r="S91" s="131"/>
      <c r="T91" s="132"/>
    </row>
    <row r="92" spans="2:20" ht="10.5" customHeight="1">
      <c r="B92" s="180" t="s">
        <v>26</v>
      </c>
      <c r="C92" s="160"/>
      <c r="D92" s="160"/>
      <c r="E92" s="160"/>
      <c r="F92" s="160"/>
      <c r="G92" s="160"/>
      <c r="H92" s="160"/>
      <c r="I92" s="160"/>
      <c r="J92" s="161"/>
      <c r="K92" s="184">
        <f>IF(SUM(K68:R91)=0, "", SUM(K68:R91))</f>
        <v>51480</v>
      </c>
      <c r="L92" s="185"/>
      <c r="M92" s="185"/>
      <c r="N92" s="185"/>
      <c r="O92" s="185"/>
      <c r="P92" s="185"/>
      <c r="Q92" s="185"/>
      <c r="R92" s="186"/>
      <c r="S92" s="129"/>
      <c r="T92" s="130"/>
    </row>
    <row r="93" spans="2:20" ht="10.5" customHeight="1" thickBot="1">
      <c r="B93" s="181"/>
      <c r="C93" s="182"/>
      <c r="D93" s="182"/>
      <c r="E93" s="182"/>
      <c r="F93" s="182"/>
      <c r="G93" s="182"/>
      <c r="H93" s="182"/>
      <c r="I93" s="182"/>
      <c r="J93" s="183"/>
      <c r="K93" s="187"/>
      <c r="L93" s="188"/>
      <c r="M93" s="188"/>
      <c r="N93" s="188"/>
      <c r="O93" s="188"/>
      <c r="P93" s="188"/>
      <c r="Q93" s="188"/>
      <c r="R93" s="189"/>
      <c r="S93" s="272"/>
      <c r="T93" s="273"/>
    </row>
    <row r="94" spans="2:20" ht="18" customHeight="1">
      <c r="B94" s="3"/>
      <c r="C94" s="3"/>
      <c r="D94" s="3"/>
      <c r="E94" s="3"/>
      <c r="F94" s="3"/>
      <c r="G94" s="3"/>
      <c r="H94" s="3"/>
      <c r="I94" s="3"/>
      <c r="J94" s="3"/>
      <c r="K94" s="194" t="s">
        <v>28</v>
      </c>
      <c r="L94" s="195"/>
      <c r="M94" s="200" t="s">
        <v>29</v>
      </c>
      <c r="N94" s="201"/>
      <c r="O94" s="274" t="str">
        <f>IF(O46="", "", O46)</f>
        <v>〇〇〇〇銀行</v>
      </c>
      <c r="P94" s="275"/>
      <c r="Q94" s="276"/>
      <c r="R94" s="277" t="s">
        <v>30</v>
      </c>
      <c r="S94" s="278"/>
      <c r="T94" s="34" t="str">
        <f>IF(T46="", "", T46)</f>
        <v>　　〇〇支店</v>
      </c>
    </row>
    <row r="95" spans="2:20" ht="18" customHeight="1">
      <c r="B95" s="3"/>
      <c r="C95" s="3"/>
      <c r="D95" s="3"/>
      <c r="E95" s="3"/>
      <c r="F95" s="3"/>
      <c r="G95" s="3"/>
      <c r="H95" s="3"/>
      <c r="I95" s="3"/>
      <c r="J95" s="3"/>
      <c r="K95" s="196"/>
      <c r="L95" s="197"/>
      <c r="M95" s="206" t="s">
        <v>34</v>
      </c>
      <c r="N95" s="207"/>
      <c r="O95" s="279" t="str">
        <f>IF(O47="", "", O47)</f>
        <v>当座　普通</v>
      </c>
      <c r="P95" s="280"/>
      <c r="Q95" s="281"/>
      <c r="R95" s="258" t="s">
        <v>35</v>
      </c>
      <c r="S95" s="259"/>
      <c r="T95" s="35" t="str">
        <f>IF(T47="", "", T47)</f>
        <v>Ｎｏ.1234567</v>
      </c>
    </row>
    <row r="96" spans="2:20" ht="18" customHeight="1" thickBot="1">
      <c r="I96" s="14"/>
      <c r="J96" s="14"/>
      <c r="K96" s="198"/>
      <c r="L96" s="199"/>
      <c r="M96" s="218" t="s">
        <v>36</v>
      </c>
      <c r="N96" s="219"/>
      <c r="O96" s="260" t="str">
        <f t="shared" ref="O96" si="7">IF(O48="", "", O48)</f>
        <v>　カ）マルサンカクシカクケンセツ</v>
      </c>
      <c r="P96" s="261"/>
      <c r="Q96" s="261"/>
      <c r="R96" s="261"/>
      <c r="S96" s="261"/>
      <c r="T96" s="262"/>
    </row>
  </sheetData>
  <sheetProtection algorithmName="SHA-512" hashValue="Ky97o0xNkzIMMpWWfvmzOwd4CZd236mWj9IL6AU9MQDfNfdNpEQ5/HQTTMKOut/ic2ZljBDk8N4MoB/gy+xcjg==" saltValue="1KhLB97Js6LWElDvL1pHnw==" spinCount="100000" sheet="1"/>
  <protectedRanges>
    <protectedRange sqref="K44:R45 K92:R93" name="範囲1_1"/>
    <protectedRange sqref="K46:L47 K94:R95" name="範囲1_1_1"/>
    <protectedRange sqref="M46:R47" name="範囲1_1_2"/>
  </protectedRanges>
  <mergeCells count="282">
    <mergeCell ref="R95:S95"/>
    <mergeCell ref="M96:N96"/>
    <mergeCell ref="O96:T96"/>
    <mergeCell ref="B3:F4"/>
    <mergeCell ref="B5:C6"/>
    <mergeCell ref="D5:D6"/>
    <mergeCell ref="E5:E6"/>
    <mergeCell ref="F5:F6"/>
    <mergeCell ref="G5:G6"/>
    <mergeCell ref="B92:F93"/>
    <mergeCell ref="G92:J93"/>
    <mergeCell ref="K92:R93"/>
    <mergeCell ref="S92:T93"/>
    <mergeCell ref="K94:L96"/>
    <mergeCell ref="M94:N94"/>
    <mergeCell ref="O94:Q94"/>
    <mergeCell ref="R94:S94"/>
    <mergeCell ref="M95:N95"/>
    <mergeCell ref="O95:Q95"/>
    <mergeCell ref="S88:T89"/>
    <mergeCell ref="B90:C91"/>
    <mergeCell ref="D90:D91"/>
    <mergeCell ref="E90:E91"/>
    <mergeCell ref="F90:F91"/>
    <mergeCell ref="G90:J91"/>
    <mergeCell ref="K90:R91"/>
    <mergeCell ref="S90:T91"/>
    <mergeCell ref="B88:C89"/>
    <mergeCell ref="D88:D89"/>
    <mergeCell ref="E88:E89"/>
    <mergeCell ref="F88:F89"/>
    <mergeCell ref="G88:J89"/>
    <mergeCell ref="K88:R89"/>
    <mergeCell ref="S84:T85"/>
    <mergeCell ref="B86:C87"/>
    <mergeCell ref="D86:D87"/>
    <mergeCell ref="E86:E87"/>
    <mergeCell ref="F86:F87"/>
    <mergeCell ref="G86:J87"/>
    <mergeCell ref="K86:R87"/>
    <mergeCell ref="S86:T87"/>
    <mergeCell ref="B84:C85"/>
    <mergeCell ref="D84:D85"/>
    <mergeCell ref="E84:E85"/>
    <mergeCell ref="F84:F85"/>
    <mergeCell ref="G84:J85"/>
    <mergeCell ref="K84:R85"/>
    <mergeCell ref="S80:T81"/>
    <mergeCell ref="B82:C83"/>
    <mergeCell ref="D82:D83"/>
    <mergeCell ref="E82:E83"/>
    <mergeCell ref="F82:F83"/>
    <mergeCell ref="G82:J83"/>
    <mergeCell ref="K82:R83"/>
    <mergeCell ref="S82:T83"/>
    <mergeCell ref="B80:C81"/>
    <mergeCell ref="D80:D81"/>
    <mergeCell ref="E80:E81"/>
    <mergeCell ref="F80:F81"/>
    <mergeCell ref="G80:J81"/>
    <mergeCell ref="K80:R81"/>
    <mergeCell ref="S76:T77"/>
    <mergeCell ref="B78:C79"/>
    <mergeCell ref="D78:D79"/>
    <mergeCell ref="E78:E79"/>
    <mergeCell ref="F78:F79"/>
    <mergeCell ref="G78:J79"/>
    <mergeCell ref="K78:R79"/>
    <mergeCell ref="S78:T79"/>
    <mergeCell ref="B76:C77"/>
    <mergeCell ref="D76:D77"/>
    <mergeCell ref="E76:E77"/>
    <mergeCell ref="F76:F77"/>
    <mergeCell ref="G76:J77"/>
    <mergeCell ref="K76:R77"/>
    <mergeCell ref="B70:C71"/>
    <mergeCell ref="D70:D71"/>
    <mergeCell ref="E70:E71"/>
    <mergeCell ref="F70:F71"/>
    <mergeCell ref="G70:J71"/>
    <mergeCell ref="K70:R71"/>
    <mergeCell ref="S70:T71"/>
    <mergeCell ref="S72:T73"/>
    <mergeCell ref="B74:C75"/>
    <mergeCell ref="D74:D75"/>
    <mergeCell ref="E74:E75"/>
    <mergeCell ref="F74:F75"/>
    <mergeCell ref="G74:J75"/>
    <mergeCell ref="K74:R75"/>
    <mergeCell ref="S74:T75"/>
    <mergeCell ref="B72:C73"/>
    <mergeCell ref="D72:D73"/>
    <mergeCell ref="E72:E73"/>
    <mergeCell ref="F72:F73"/>
    <mergeCell ref="G72:J73"/>
    <mergeCell ref="K72:R73"/>
    <mergeCell ref="B66:C67"/>
    <mergeCell ref="D66:F67"/>
    <mergeCell ref="G66:J67"/>
    <mergeCell ref="K66:R67"/>
    <mergeCell ref="S66:T67"/>
    <mergeCell ref="B68:C69"/>
    <mergeCell ref="D68:D69"/>
    <mergeCell ref="E68:E69"/>
    <mergeCell ref="F68:F69"/>
    <mergeCell ref="G68:J69"/>
    <mergeCell ref="K68:R69"/>
    <mergeCell ref="S68:T69"/>
    <mergeCell ref="B62:D62"/>
    <mergeCell ref="E62:F62"/>
    <mergeCell ref="G62:H62"/>
    <mergeCell ref="M62:R62"/>
    <mergeCell ref="B63:D64"/>
    <mergeCell ref="E63:F64"/>
    <mergeCell ref="G63:H64"/>
    <mergeCell ref="M63:N63"/>
    <mergeCell ref="O63:R63"/>
    <mergeCell ref="E60:F60"/>
    <mergeCell ref="G60:H60"/>
    <mergeCell ref="B61:D61"/>
    <mergeCell ref="E61:F61"/>
    <mergeCell ref="G61:H61"/>
    <mergeCell ref="M61:R61"/>
    <mergeCell ref="M57:R58"/>
    <mergeCell ref="B58:D58"/>
    <mergeCell ref="E58:F58"/>
    <mergeCell ref="G58:H58"/>
    <mergeCell ref="B59:D59"/>
    <mergeCell ref="E59:F59"/>
    <mergeCell ref="G59:H59"/>
    <mergeCell ref="L59:L60"/>
    <mergeCell ref="M59:R60"/>
    <mergeCell ref="B60:D60"/>
    <mergeCell ref="Q51:Q52"/>
    <mergeCell ref="R51:R52"/>
    <mergeCell ref="B52:F53"/>
    <mergeCell ref="H52:J53"/>
    <mergeCell ref="B55:D56"/>
    <mergeCell ref="E55:G56"/>
    <mergeCell ref="O47:Q47"/>
    <mergeCell ref="R47:S47"/>
    <mergeCell ref="M48:N48"/>
    <mergeCell ref="O48:T48"/>
    <mergeCell ref="H49:J50"/>
    <mergeCell ref="L51:L52"/>
    <mergeCell ref="M51:M52"/>
    <mergeCell ref="N51:N52"/>
    <mergeCell ref="O51:O52"/>
    <mergeCell ref="P51:P52"/>
    <mergeCell ref="S42:T43"/>
    <mergeCell ref="B44:F45"/>
    <mergeCell ref="G44:J45"/>
    <mergeCell ref="K44:R45"/>
    <mergeCell ref="S44:T45"/>
    <mergeCell ref="K46:L48"/>
    <mergeCell ref="M46:N46"/>
    <mergeCell ref="O46:Q46"/>
    <mergeCell ref="R46:S46"/>
    <mergeCell ref="M47:N47"/>
    <mergeCell ref="B42:C43"/>
    <mergeCell ref="D42:D43"/>
    <mergeCell ref="E42:E43"/>
    <mergeCell ref="F42:F43"/>
    <mergeCell ref="G42:J43"/>
    <mergeCell ref="K42:R43"/>
    <mergeCell ref="S38:T39"/>
    <mergeCell ref="B40:C41"/>
    <mergeCell ref="D40:D41"/>
    <mergeCell ref="E40:E41"/>
    <mergeCell ref="F40:F41"/>
    <mergeCell ref="G40:J41"/>
    <mergeCell ref="K40:R41"/>
    <mergeCell ref="S40:T41"/>
    <mergeCell ref="B38:C39"/>
    <mergeCell ref="D38:D39"/>
    <mergeCell ref="E38:E39"/>
    <mergeCell ref="F38:F39"/>
    <mergeCell ref="G38:J39"/>
    <mergeCell ref="K38:R39"/>
    <mergeCell ref="S34:T35"/>
    <mergeCell ref="B36:C37"/>
    <mergeCell ref="D36:D37"/>
    <mergeCell ref="E36:E37"/>
    <mergeCell ref="F36:F37"/>
    <mergeCell ref="G36:J37"/>
    <mergeCell ref="K36:R37"/>
    <mergeCell ref="S36:T37"/>
    <mergeCell ref="B34:C35"/>
    <mergeCell ref="D34:D35"/>
    <mergeCell ref="E34:E35"/>
    <mergeCell ref="F34:F35"/>
    <mergeCell ref="G34:J35"/>
    <mergeCell ref="K34:R35"/>
    <mergeCell ref="S30:T31"/>
    <mergeCell ref="B32:C33"/>
    <mergeCell ref="D32:D33"/>
    <mergeCell ref="E32:E33"/>
    <mergeCell ref="F32:F33"/>
    <mergeCell ref="G32:J33"/>
    <mergeCell ref="K32:R33"/>
    <mergeCell ref="S32:T33"/>
    <mergeCell ref="B30:C31"/>
    <mergeCell ref="D30:D31"/>
    <mergeCell ref="E30:E31"/>
    <mergeCell ref="F30:F31"/>
    <mergeCell ref="G30:J31"/>
    <mergeCell ref="K30:R31"/>
    <mergeCell ref="S26:T27"/>
    <mergeCell ref="B28:C29"/>
    <mergeCell ref="D28:D29"/>
    <mergeCell ref="E28:E29"/>
    <mergeCell ref="F28:F29"/>
    <mergeCell ref="G28:J29"/>
    <mergeCell ref="K28:R29"/>
    <mergeCell ref="S28:T29"/>
    <mergeCell ref="B26:C27"/>
    <mergeCell ref="D26:D27"/>
    <mergeCell ref="E26:E27"/>
    <mergeCell ref="F26:F27"/>
    <mergeCell ref="G26:J27"/>
    <mergeCell ref="K26:R27"/>
    <mergeCell ref="S22:T23"/>
    <mergeCell ref="B24:C25"/>
    <mergeCell ref="D24:D25"/>
    <mergeCell ref="E24:E25"/>
    <mergeCell ref="F24:F25"/>
    <mergeCell ref="G24:J25"/>
    <mergeCell ref="K24:R25"/>
    <mergeCell ref="S24:T25"/>
    <mergeCell ref="B22:C23"/>
    <mergeCell ref="D22:D23"/>
    <mergeCell ref="E22:E23"/>
    <mergeCell ref="F22:F23"/>
    <mergeCell ref="G22:J23"/>
    <mergeCell ref="K22:R23"/>
    <mergeCell ref="E11:F11"/>
    <mergeCell ref="G11:H11"/>
    <mergeCell ref="L11:L12"/>
    <mergeCell ref="M11:R12"/>
    <mergeCell ref="B12:D12"/>
    <mergeCell ref="E12:F12"/>
    <mergeCell ref="G12:H12"/>
    <mergeCell ref="S18:T19"/>
    <mergeCell ref="B20:C21"/>
    <mergeCell ref="D20:D21"/>
    <mergeCell ref="E20:E21"/>
    <mergeCell ref="F20:F21"/>
    <mergeCell ref="G20:J21"/>
    <mergeCell ref="K20:R21"/>
    <mergeCell ref="S20:T21"/>
    <mergeCell ref="B15:D16"/>
    <mergeCell ref="E15:F16"/>
    <mergeCell ref="G15:H16"/>
    <mergeCell ref="B18:C19"/>
    <mergeCell ref="D18:F19"/>
    <mergeCell ref="G18:J19"/>
    <mergeCell ref="K18:R19"/>
    <mergeCell ref="N15:R15"/>
    <mergeCell ref="Q3:Q4"/>
    <mergeCell ref="R3:R4"/>
    <mergeCell ref="T6:T15"/>
    <mergeCell ref="B7:D8"/>
    <mergeCell ref="E7:G8"/>
    <mergeCell ref="M9:R10"/>
    <mergeCell ref="B10:D10"/>
    <mergeCell ref="E10:F10"/>
    <mergeCell ref="H1:J2"/>
    <mergeCell ref="L3:L4"/>
    <mergeCell ref="M3:M4"/>
    <mergeCell ref="N3:N4"/>
    <mergeCell ref="O3:O4"/>
    <mergeCell ref="P3:P4"/>
    <mergeCell ref="B13:D13"/>
    <mergeCell ref="E13:F13"/>
    <mergeCell ref="G13:H13"/>
    <mergeCell ref="M13:R13"/>
    <mergeCell ref="B14:D14"/>
    <mergeCell ref="E14:F14"/>
    <mergeCell ref="G14:H14"/>
    <mergeCell ref="M14:R14"/>
    <mergeCell ref="G10:H10"/>
    <mergeCell ref="B11:D11"/>
  </mergeCells>
  <phoneticPr fontId="2"/>
  <conditionalFormatting sqref="M13:M15 B20:T43">
    <cfRule type="cellIs" dxfId="421" priority="16" operator="equal">
      <formula>""</formula>
    </cfRule>
  </conditionalFormatting>
  <conditionalFormatting sqref="M3:M4 O3:O4 Q3:Q4 M11:R12 M8:M9">
    <cfRule type="cellIs" dxfId="420" priority="15" operator="equal">
      <formula>""</formula>
    </cfRule>
  </conditionalFormatting>
  <conditionalFormatting sqref="M94">
    <cfRule type="expression" priority="14">
      <formula>$M$46&lt;&gt;""</formula>
    </cfRule>
  </conditionalFormatting>
  <conditionalFormatting sqref="M96">
    <cfRule type="expression" priority="8">
      <formula>$M$46&lt;&gt;""</formula>
    </cfRule>
  </conditionalFormatting>
  <conditionalFormatting sqref="M15:N15">
    <cfRule type="cellIs" dxfId="419" priority="7" operator="equal">
      <formula>""</formula>
    </cfRule>
  </conditionalFormatting>
  <conditionalFormatting sqref="O8">
    <cfRule type="cellIs" dxfId="418" priority="6" operator="equal">
      <formula>""</formula>
    </cfRule>
  </conditionalFormatting>
  <conditionalFormatting sqref="M46">
    <cfRule type="expression" priority="5">
      <formula>$M$46&lt;&gt;""</formula>
    </cfRule>
  </conditionalFormatting>
  <conditionalFormatting sqref="M48">
    <cfRule type="expression" priority="4">
      <formula>$M$46&lt;&gt;""</formula>
    </cfRule>
  </conditionalFormatting>
  <conditionalFormatting sqref="B68:C91">
    <cfRule type="cellIs" dxfId="417" priority="3" operator="equal">
      <formula>""</formula>
    </cfRule>
  </conditionalFormatting>
  <conditionalFormatting sqref="D5:D6">
    <cfRule type="cellIs" dxfId="416" priority="2" operator="equal">
      <formula>""</formula>
    </cfRule>
  </conditionalFormatting>
  <conditionalFormatting sqref="F5:F6">
    <cfRule type="cellIs" dxfId="415" priority="1" operator="equal">
      <formula>""</formula>
    </cfRule>
  </conditionalFormatting>
  <printOptions verticalCentered="1"/>
  <pageMargins left="0.59055118110236227" right="0.23622047244094491" top="0.78740157480314965" bottom="0.35433070866141736" header="0.31496062992125984" footer="0.31496062992125984"/>
  <pageSetup paperSize="9" scale="87" orientation="landscape" cellComments="asDisplayed" r:id="rId1"/>
  <rowBreaks count="1" manualBreakCount="1">
    <brk id="48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2AA8-A2F1-4137-9691-C1E0F0B75B1E}">
  <sheetPr>
    <tabColor rgb="FFFF0000"/>
  </sheetPr>
  <dimension ref="B1:Y147"/>
  <sheetViews>
    <sheetView showGridLines="0" view="pageBreakPreview" zoomScale="95" zoomScaleNormal="100" zoomScaleSheetLayoutView="95" workbookViewId="0">
      <selection activeCell="I17" sqref="I17:J18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1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301" t="s">
        <v>18</v>
      </c>
      <c r="O3" s="303">
        <f>総括請求書記入例!M3</f>
        <v>5</v>
      </c>
      <c r="P3" s="301" t="s">
        <v>17</v>
      </c>
      <c r="Q3" s="303">
        <f>総括請求書記入例!O3</f>
        <v>1</v>
      </c>
      <c r="R3" s="301" t="s">
        <v>0</v>
      </c>
      <c r="S3" s="303">
        <f>総括請求書記入例!Q3</f>
        <v>31</v>
      </c>
      <c r="T3" s="282" t="s">
        <v>1</v>
      </c>
    </row>
    <row r="4" spans="2:24" ht="12" customHeight="1">
      <c r="K4" s="37"/>
      <c r="L4" s="37"/>
      <c r="M4" s="37"/>
      <c r="N4" s="302"/>
      <c r="O4" s="304"/>
      <c r="P4" s="302"/>
      <c r="Q4" s="304"/>
      <c r="R4" s="302"/>
      <c r="S4" s="304"/>
      <c r="T4" s="283"/>
      <c r="V4" s="39"/>
    </row>
    <row r="5" spans="2:24" ht="12" customHeight="1"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I6" s="284" t="s">
        <v>15</v>
      </c>
      <c r="J6" s="284"/>
      <c r="K6" s="284"/>
      <c r="L6" s="284"/>
      <c r="M6" s="37"/>
      <c r="N6" s="40" t="s">
        <v>13</v>
      </c>
      <c r="O6" s="286" t="str">
        <f>総括請求書記入例!M9</f>
        <v>埼玉県春日部市OOO</v>
      </c>
      <c r="P6" s="286"/>
      <c r="Q6" s="286"/>
      <c r="R6" s="286"/>
      <c r="S6" s="286"/>
      <c r="T6" s="287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288"/>
      <c r="P7" s="288"/>
      <c r="Q7" s="288"/>
      <c r="R7" s="288"/>
      <c r="S7" s="288"/>
      <c r="T7" s="289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291" t="str">
        <f>総括請求書記入例!M11</f>
        <v>株式会社○○○</v>
      </c>
      <c r="P8" s="291"/>
      <c r="Q8" s="291"/>
      <c r="R8" s="291"/>
      <c r="S8" s="291"/>
      <c r="T8" s="292"/>
      <c r="U8" s="42"/>
      <c r="V8" s="290"/>
    </row>
    <row r="9" spans="2:24" ht="12" customHeight="1">
      <c r="B9" s="305" t="s">
        <v>9</v>
      </c>
      <c r="C9" s="306"/>
      <c r="D9" s="309">
        <v>4</v>
      </c>
      <c r="E9" s="312" t="s">
        <v>11</v>
      </c>
      <c r="F9" s="315">
        <v>2</v>
      </c>
      <c r="G9" s="318" t="s">
        <v>12</v>
      </c>
      <c r="H9" s="321" t="s">
        <v>58</v>
      </c>
      <c r="I9" s="322"/>
      <c r="J9" s="322"/>
      <c r="K9" s="322"/>
      <c r="L9" s="323"/>
      <c r="M9" s="37"/>
      <c r="N9" s="26"/>
      <c r="O9" s="291"/>
      <c r="P9" s="291"/>
      <c r="Q9" s="291"/>
      <c r="R9" s="291"/>
      <c r="S9" s="291"/>
      <c r="T9" s="292"/>
      <c r="U9" s="43"/>
      <c r="V9" s="290"/>
    </row>
    <row r="10" spans="2:24" ht="10.95" customHeight="1">
      <c r="B10" s="307"/>
      <c r="C10" s="308"/>
      <c r="D10" s="310"/>
      <c r="E10" s="313"/>
      <c r="F10" s="316"/>
      <c r="G10" s="319"/>
      <c r="H10" s="324"/>
      <c r="I10" s="325"/>
      <c r="J10" s="325"/>
      <c r="K10" s="325"/>
      <c r="L10" s="326"/>
      <c r="M10" s="44"/>
      <c r="N10" s="27" t="s">
        <v>39</v>
      </c>
      <c r="O10" s="293" t="str">
        <f>総括請求書記入例!M13</f>
        <v>048-761-0000</v>
      </c>
      <c r="P10" s="293"/>
      <c r="Q10" s="293"/>
      <c r="R10" s="293"/>
      <c r="S10" s="293"/>
      <c r="T10" s="294"/>
      <c r="U10" s="43"/>
      <c r="V10" s="290"/>
    </row>
    <row r="11" spans="2:24" ht="10.95" customHeight="1" thickBot="1">
      <c r="B11" s="330" t="s">
        <v>10</v>
      </c>
      <c r="C11" s="331"/>
      <c r="D11" s="311"/>
      <c r="E11" s="314"/>
      <c r="F11" s="317"/>
      <c r="G11" s="320"/>
      <c r="H11" s="327"/>
      <c r="I11" s="328"/>
      <c r="J11" s="328"/>
      <c r="K11" s="328"/>
      <c r="L11" s="329"/>
      <c r="M11" s="44"/>
      <c r="N11" s="28" t="s">
        <v>41</v>
      </c>
      <c r="O11" s="295" t="str">
        <f>総括請求書記入例!M14</f>
        <v>048-761-0000</v>
      </c>
      <c r="P11" s="295"/>
      <c r="Q11" s="295"/>
      <c r="R11" s="295"/>
      <c r="S11" s="295"/>
      <c r="T11" s="296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48">
        <v>1</v>
      </c>
      <c r="C15" s="350">
        <v>10</v>
      </c>
      <c r="D15" s="352" t="s">
        <v>59</v>
      </c>
      <c r="E15" s="353"/>
      <c r="F15" s="353"/>
      <c r="G15" s="353"/>
      <c r="H15" s="354"/>
      <c r="I15" s="358"/>
      <c r="J15" s="359"/>
      <c r="K15" s="362">
        <v>10</v>
      </c>
      <c r="L15" s="364">
        <v>2000</v>
      </c>
      <c r="M15" s="366" t="s">
        <v>49</v>
      </c>
      <c r="N15" s="378">
        <f>IF(ROUNDDOWN(K15*L15,0)=0,"",ROUNDDOWN(K15*L15,0))</f>
        <v>20000</v>
      </c>
      <c r="O15" s="378"/>
      <c r="P15" s="379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49"/>
      <c r="C16" s="351"/>
      <c r="D16" s="355"/>
      <c r="E16" s="356"/>
      <c r="F16" s="356"/>
      <c r="G16" s="356"/>
      <c r="H16" s="357"/>
      <c r="I16" s="360"/>
      <c r="J16" s="361"/>
      <c r="K16" s="363"/>
      <c r="L16" s="365"/>
      <c r="M16" s="367"/>
      <c r="N16" s="380"/>
      <c r="O16" s="380"/>
      <c r="P16" s="381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48">
        <v>1</v>
      </c>
      <c r="C17" s="350">
        <v>15</v>
      </c>
      <c r="D17" s="358" t="s">
        <v>60</v>
      </c>
      <c r="E17" s="392"/>
      <c r="F17" s="392"/>
      <c r="G17" s="392"/>
      <c r="H17" s="359"/>
      <c r="I17" s="358"/>
      <c r="J17" s="359"/>
      <c r="K17" s="394">
        <v>10</v>
      </c>
      <c r="L17" s="364">
        <v>3000</v>
      </c>
      <c r="M17" s="366"/>
      <c r="N17" s="378">
        <f t="shared" ref="N17" si="0">IF(ROUNDDOWN(K17*L17,0)=0,"",ROUNDDOWN(K17*L17,0))</f>
        <v>30000</v>
      </c>
      <c r="O17" s="378"/>
      <c r="P17" s="379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49"/>
      <c r="C18" s="351"/>
      <c r="D18" s="360"/>
      <c r="E18" s="393"/>
      <c r="F18" s="393"/>
      <c r="G18" s="393"/>
      <c r="H18" s="361"/>
      <c r="I18" s="360"/>
      <c r="J18" s="361"/>
      <c r="K18" s="395"/>
      <c r="L18" s="365"/>
      <c r="M18" s="367"/>
      <c r="N18" s="380"/>
      <c r="O18" s="380"/>
      <c r="P18" s="381"/>
      <c r="Q18" s="385"/>
      <c r="R18" s="386"/>
      <c r="S18" s="386"/>
      <c r="T18" s="387"/>
      <c r="U18" s="390"/>
      <c r="V18" s="391"/>
    </row>
    <row r="19" spans="2:25" ht="10.5" customHeight="1">
      <c r="B19" s="348">
        <v>1</v>
      </c>
      <c r="C19" s="350">
        <v>20</v>
      </c>
      <c r="D19" s="358" t="s">
        <v>66</v>
      </c>
      <c r="E19" s="392"/>
      <c r="F19" s="392"/>
      <c r="G19" s="392"/>
      <c r="H19" s="359"/>
      <c r="I19" s="358"/>
      <c r="J19" s="359"/>
      <c r="K19" s="394">
        <v>10</v>
      </c>
      <c r="L19" s="364">
        <v>115.9</v>
      </c>
      <c r="M19" s="366"/>
      <c r="N19" s="378">
        <f t="shared" ref="N19" si="1">IF(ROUNDDOWN(K19*L19,0)=0,"",ROUNDDOWN(K19*L19,0))</f>
        <v>1159</v>
      </c>
      <c r="O19" s="378"/>
      <c r="P19" s="379"/>
      <c r="Q19" s="382"/>
      <c r="R19" s="383"/>
      <c r="S19" s="383"/>
      <c r="T19" s="384"/>
      <c r="U19" s="388"/>
      <c r="V19" s="389"/>
    </row>
    <row r="20" spans="2:25" ht="10.5" customHeight="1">
      <c r="B20" s="349"/>
      <c r="C20" s="351"/>
      <c r="D20" s="360"/>
      <c r="E20" s="393"/>
      <c r="F20" s="393"/>
      <c r="G20" s="393"/>
      <c r="H20" s="361"/>
      <c r="I20" s="360"/>
      <c r="J20" s="361"/>
      <c r="K20" s="395"/>
      <c r="L20" s="365"/>
      <c r="M20" s="367"/>
      <c r="N20" s="380"/>
      <c r="O20" s="380"/>
      <c r="P20" s="381"/>
      <c r="Q20" s="385"/>
      <c r="R20" s="386"/>
      <c r="S20" s="386"/>
      <c r="T20" s="387"/>
      <c r="U20" s="390"/>
      <c r="V20" s="391"/>
    </row>
    <row r="21" spans="2:25" ht="10.5" customHeight="1">
      <c r="B21" s="348">
        <v>1</v>
      </c>
      <c r="C21" s="350">
        <v>20</v>
      </c>
      <c r="D21" s="358" t="s">
        <v>67</v>
      </c>
      <c r="E21" s="392"/>
      <c r="F21" s="392"/>
      <c r="G21" s="392"/>
      <c r="H21" s="359"/>
      <c r="I21" s="358"/>
      <c r="J21" s="359"/>
      <c r="K21" s="394">
        <v>10</v>
      </c>
      <c r="L21" s="364">
        <v>32.1</v>
      </c>
      <c r="M21" s="366" t="s">
        <v>65</v>
      </c>
      <c r="N21" s="378">
        <f t="shared" ref="N21" si="2">IF(ROUNDDOWN(K21*L21,0)=0,"",ROUNDDOWN(K21*L21,0))</f>
        <v>321</v>
      </c>
      <c r="O21" s="378"/>
      <c r="P21" s="379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49"/>
      <c r="C22" s="351"/>
      <c r="D22" s="360"/>
      <c r="E22" s="393"/>
      <c r="F22" s="393"/>
      <c r="G22" s="393"/>
      <c r="H22" s="361"/>
      <c r="I22" s="360"/>
      <c r="J22" s="361"/>
      <c r="K22" s="395"/>
      <c r="L22" s="365"/>
      <c r="M22" s="367"/>
      <c r="N22" s="380"/>
      <c r="O22" s="380"/>
      <c r="P22" s="381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3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4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5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6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7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8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9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0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1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2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321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3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4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20000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>
        <f>IF(SUM(M15:P46)=0, "", SUM(M15:P46))</f>
        <v>51480</v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31159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1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>
        <f>IF(O3="", "", O3)</f>
        <v>5</v>
      </c>
      <c r="P52" s="433" t="s">
        <v>17</v>
      </c>
      <c r="Q52" s="435">
        <f>IF(Q3="", "", Q3)</f>
        <v>1</v>
      </c>
      <c r="R52" s="433" t="s">
        <v>0</v>
      </c>
      <c r="S52" s="435">
        <f>IF(S3="", "", S3)</f>
        <v>31</v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I55" s="284" t="s">
        <v>15</v>
      </c>
      <c r="J55" s="284"/>
      <c r="K55" s="284"/>
      <c r="L55" s="284"/>
      <c r="M55" s="48"/>
      <c r="N55" s="52" t="s">
        <v>13</v>
      </c>
      <c r="O55" s="467" t="str">
        <f>IF(O6="", "", O6)</f>
        <v>埼玉県春日部市OOO</v>
      </c>
      <c r="P55" s="467"/>
      <c r="Q55" s="467"/>
      <c r="R55" s="467"/>
      <c r="S55" s="467"/>
      <c r="T55" s="468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469"/>
      <c r="P56" s="469"/>
      <c r="Q56" s="469"/>
      <c r="R56" s="469"/>
      <c r="S56" s="469"/>
      <c r="T56" s="470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425" t="str">
        <f>IF(O8="", "", O8)</f>
        <v>株式会社○○○</v>
      </c>
      <c r="P57" s="425"/>
      <c r="Q57" s="425"/>
      <c r="R57" s="425"/>
      <c r="S57" s="425"/>
      <c r="T57" s="426"/>
      <c r="U57" s="54"/>
      <c r="V57" s="424"/>
    </row>
    <row r="58" spans="2:25" ht="12" customHeight="1">
      <c r="B58" s="305" t="s">
        <v>9</v>
      </c>
      <c r="C58" s="449"/>
      <c r="D58" s="451">
        <f>IF(D9="", "", D9)</f>
        <v>4</v>
      </c>
      <c r="E58" s="312" t="s">
        <v>11</v>
      </c>
      <c r="F58" s="454">
        <f>IF(F9="", "", F9)</f>
        <v>2</v>
      </c>
      <c r="G58" s="318" t="s">
        <v>12</v>
      </c>
      <c r="H58" s="457" t="str">
        <f>IF(H9="", "", H9)</f>
        <v>AA工事</v>
      </c>
      <c r="I58" s="458"/>
      <c r="J58" s="458"/>
      <c r="K58" s="458"/>
      <c r="L58" s="459"/>
      <c r="M58" s="48"/>
      <c r="N58" s="19"/>
      <c r="O58" s="425"/>
      <c r="P58" s="425"/>
      <c r="Q58" s="425"/>
      <c r="R58" s="425"/>
      <c r="S58" s="425"/>
      <c r="T58" s="426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 t="str">
        <f>IF(O10="", "", O10)</f>
        <v>048-761-0000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 t="str">
        <f>IF(O11="", "", O11)</f>
        <v>048-761-0000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>
        <f>IF(B15="", "", B15)</f>
        <v>1</v>
      </c>
      <c r="C64" s="478">
        <f>IF(C15="", "", C15)</f>
        <v>10</v>
      </c>
      <c r="D64" s="480" t="str">
        <f>IF(D15="", "", D15)</f>
        <v>AAA</v>
      </c>
      <c r="E64" s="481"/>
      <c r="F64" s="481"/>
      <c r="G64" s="481"/>
      <c r="H64" s="482"/>
      <c r="I64" s="480" t="str">
        <f>IF(I15="", "", I15)</f>
        <v/>
      </c>
      <c r="J64" s="482"/>
      <c r="K64" s="486">
        <f>IF(K15="", "", K15)</f>
        <v>10</v>
      </c>
      <c r="L64" s="488">
        <f>IF(L15="", "", L15)</f>
        <v>2000</v>
      </c>
      <c r="M64" s="490" t="str">
        <f>IF(M15="", "", M15)</f>
        <v>※</v>
      </c>
      <c r="N64" s="494">
        <f>IF(N15="", "", N15)</f>
        <v>20000</v>
      </c>
      <c r="O64" s="494" t="str">
        <f t="shared" ref="N64:P66" si="15">IF(P15="", "", P15)</f>
        <v/>
      </c>
      <c r="P64" s="495" t="str">
        <f t="shared" si="15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5"/>
        <v/>
      </c>
      <c r="O65" s="496" t="str">
        <f t="shared" si="15"/>
        <v/>
      </c>
      <c r="P65" s="497" t="str">
        <f t="shared" si="15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>
        <f t="shared" ref="B66:D66" si="16">IF(B17="", "", B17)</f>
        <v>1</v>
      </c>
      <c r="C66" s="478">
        <f t="shared" si="16"/>
        <v>15</v>
      </c>
      <c r="D66" s="480" t="str">
        <f t="shared" si="16"/>
        <v>BBB</v>
      </c>
      <c r="E66" s="481"/>
      <c r="F66" s="481"/>
      <c r="G66" s="481"/>
      <c r="H66" s="482"/>
      <c r="I66" s="480" t="str">
        <f t="shared" ref="I66" si="17">IF(I17="", "", I17)</f>
        <v/>
      </c>
      <c r="J66" s="482"/>
      <c r="K66" s="486">
        <f t="shared" ref="K66:N66" si="18">IF(K17="", "", K17)</f>
        <v>10</v>
      </c>
      <c r="L66" s="488">
        <f t="shared" si="18"/>
        <v>3000</v>
      </c>
      <c r="M66" s="490" t="str">
        <f t="shared" si="18"/>
        <v/>
      </c>
      <c r="N66" s="494">
        <f t="shared" si="18"/>
        <v>30000</v>
      </c>
      <c r="O66" s="494" t="str">
        <f t="shared" si="15"/>
        <v/>
      </c>
      <c r="P66" s="495" t="str">
        <f t="shared" si="15"/>
        <v/>
      </c>
      <c r="Q66" s="498" t="str">
        <f t="shared" ref="Q66" si="19">IF(Q17="", "", Q17)</f>
        <v/>
      </c>
      <c r="R66" s="499"/>
      <c r="S66" s="499"/>
      <c r="T66" s="500"/>
      <c r="U66" s="504" t="str">
        <f t="shared" ref="U66" si="20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1">IF(O18="", "", O18)</f>
        <v/>
      </c>
      <c r="O67" s="496" t="str">
        <f t="shared" si="21"/>
        <v/>
      </c>
      <c r="P67" s="497" t="str">
        <f t="shared" si="21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>
        <f t="shared" ref="B68:D68" si="22">IF(B19="", "", B19)</f>
        <v>1</v>
      </c>
      <c r="C68" s="478">
        <f t="shared" si="22"/>
        <v>20</v>
      </c>
      <c r="D68" s="480" t="str">
        <f t="shared" si="22"/>
        <v>軽油</v>
      </c>
      <c r="E68" s="481"/>
      <c r="F68" s="481"/>
      <c r="G68" s="481"/>
      <c r="H68" s="482"/>
      <c r="I68" s="480" t="str">
        <f t="shared" ref="I68" si="23">IF(I19="", "", I19)</f>
        <v/>
      </c>
      <c r="J68" s="482"/>
      <c r="K68" s="486">
        <f t="shared" ref="K68:N68" si="24">IF(K19="", "", K19)</f>
        <v>10</v>
      </c>
      <c r="L68" s="488">
        <f t="shared" si="24"/>
        <v>115.9</v>
      </c>
      <c r="M68" s="490" t="str">
        <f t="shared" si="24"/>
        <v/>
      </c>
      <c r="N68" s="494">
        <f t="shared" si="24"/>
        <v>1159</v>
      </c>
      <c r="O68" s="494" t="str">
        <f t="shared" si="21"/>
        <v/>
      </c>
      <c r="P68" s="495" t="str">
        <f t="shared" si="21"/>
        <v/>
      </c>
      <c r="Q68" s="498" t="str">
        <f t="shared" ref="Q68" si="25">IF(Q19="", "", Q19)</f>
        <v/>
      </c>
      <c r="R68" s="499"/>
      <c r="S68" s="499"/>
      <c r="T68" s="500"/>
      <c r="U68" s="504" t="str">
        <f t="shared" ref="U68" si="26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27">IF(O20="", "", O20)</f>
        <v/>
      </c>
      <c r="O69" s="496" t="str">
        <f t="shared" si="27"/>
        <v/>
      </c>
      <c r="P69" s="497" t="str">
        <f t="shared" si="27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>
        <f t="shared" ref="B70:D70" si="28">IF(B21="", "", B21)</f>
        <v>1</v>
      </c>
      <c r="C70" s="478">
        <f t="shared" si="28"/>
        <v>20</v>
      </c>
      <c r="D70" s="480" t="str">
        <f t="shared" si="28"/>
        <v>軽油税</v>
      </c>
      <c r="E70" s="481"/>
      <c r="F70" s="481"/>
      <c r="G70" s="481"/>
      <c r="H70" s="482"/>
      <c r="I70" s="480" t="str">
        <f t="shared" ref="I70:I94" si="29">IF(I21="", "", I21)</f>
        <v/>
      </c>
      <c r="J70" s="482"/>
      <c r="K70" s="486">
        <f t="shared" ref="K70:N70" si="30">IF(K21="", "", K21)</f>
        <v>10</v>
      </c>
      <c r="L70" s="488">
        <f t="shared" si="30"/>
        <v>32.1</v>
      </c>
      <c r="M70" s="490" t="str">
        <f t="shared" si="30"/>
        <v>軽</v>
      </c>
      <c r="N70" s="494">
        <f t="shared" si="30"/>
        <v>321</v>
      </c>
      <c r="O70" s="494" t="str">
        <f t="shared" si="27"/>
        <v/>
      </c>
      <c r="P70" s="495" t="str">
        <f t="shared" si="27"/>
        <v/>
      </c>
      <c r="Q70" s="498" t="str">
        <f t="shared" ref="Q70" si="31">IF(Q21="", "", Q21)</f>
        <v/>
      </c>
      <c r="R70" s="499"/>
      <c r="S70" s="499"/>
      <c r="T70" s="500"/>
      <c r="U70" s="504" t="str">
        <f t="shared" ref="U70" si="32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3">IF(O22="", "", O22)</f>
        <v/>
      </c>
      <c r="O71" s="496" t="str">
        <f t="shared" si="33"/>
        <v/>
      </c>
      <c r="P71" s="497" t="str">
        <f t="shared" si="33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D72" si="34">IF(B23="", "", B23)</f>
        <v/>
      </c>
      <c r="C72" s="478" t="str">
        <f t="shared" si="34"/>
        <v/>
      </c>
      <c r="D72" s="480" t="str">
        <f t="shared" si="34"/>
        <v/>
      </c>
      <c r="E72" s="481"/>
      <c r="F72" s="481"/>
      <c r="G72" s="481"/>
      <c r="H72" s="482"/>
      <c r="I72" s="480" t="str">
        <f t="shared" si="29"/>
        <v/>
      </c>
      <c r="J72" s="482"/>
      <c r="K72" s="486" t="str">
        <f t="shared" ref="K72:N72" si="35">IF(K23="", "", K23)</f>
        <v/>
      </c>
      <c r="L72" s="488" t="str">
        <f t="shared" si="35"/>
        <v/>
      </c>
      <c r="M72" s="490" t="str">
        <f t="shared" si="35"/>
        <v/>
      </c>
      <c r="N72" s="494" t="str">
        <f t="shared" si="35"/>
        <v/>
      </c>
      <c r="O72" s="494" t="str">
        <f t="shared" si="33"/>
        <v/>
      </c>
      <c r="P72" s="495" t="str">
        <f t="shared" si="33"/>
        <v/>
      </c>
      <c r="Q72" s="498" t="str">
        <f t="shared" ref="Q72" si="36">IF(Q23="", "", Q23)</f>
        <v/>
      </c>
      <c r="R72" s="499"/>
      <c r="S72" s="499"/>
      <c r="T72" s="500"/>
      <c r="U72" s="504" t="str">
        <f t="shared" ref="U72" si="37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38">IF(O24="", "", O24)</f>
        <v/>
      </c>
      <c r="O73" s="496" t="str">
        <f t="shared" si="38"/>
        <v/>
      </c>
      <c r="P73" s="497" t="str">
        <f t="shared" si="38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D74" si="39">IF(B25="", "", B25)</f>
        <v/>
      </c>
      <c r="C74" s="478" t="str">
        <f t="shared" si="39"/>
        <v/>
      </c>
      <c r="D74" s="480" t="str">
        <f t="shared" si="39"/>
        <v/>
      </c>
      <c r="E74" s="481"/>
      <c r="F74" s="481"/>
      <c r="G74" s="481"/>
      <c r="H74" s="482"/>
      <c r="I74" s="480" t="str">
        <f t="shared" si="29"/>
        <v/>
      </c>
      <c r="J74" s="482"/>
      <c r="K74" s="486" t="str">
        <f t="shared" ref="K74:N74" si="40">IF(K25="", "", K25)</f>
        <v/>
      </c>
      <c r="L74" s="488" t="str">
        <f t="shared" si="40"/>
        <v/>
      </c>
      <c r="M74" s="490" t="str">
        <f t="shared" si="40"/>
        <v/>
      </c>
      <c r="N74" s="494" t="str">
        <f t="shared" si="40"/>
        <v/>
      </c>
      <c r="O74" s="494" t="str">
        <f t="shared" si="38"/>
        <v/>
      </c>
      <c r="P74" s="495" t="str">
        <f t="shared" si="38"/>
        <v/>
      </c>
      <c r="Q74" s="498" t="str">
        <f t="shared" ref="Q74" si="41">IF(Q25="", "", Q25)</f>
        <v/>
      </c>
      <c r="R74" s="499"/>
      <c r="S74" s="499"/>
      <c r="T74" s="500"/>
      <c r="U74" s="504" t="str">
        <f t="shared" ref="U74" si="42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3">IF(O26="", "", O26)</f>
        <v/>
      </c>
      <c r="O75" s="496" t="str">
        <f t="shared" si="43"/>
        <v/>
      </c>
      <c r="P75" s="497" t="str">
        <f t="shared" si="43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D76" si="44">IF(B27="", "", B27)</f>
        <v/>
      </c>
      <c r="C76" s="478" t="str">
        <f t="shared" si="44"/>
        <v/>
      </c>
      <c r="D76" s="480" t="str">
        <f t="shared" si="44"/>
        <v/>
      </c>
      <c r="E76" s="481"/>
      <c r="F76" s="481"/>
      <c r="G76" s="481"/>
      <c r="H76" s="482"/>
      <c r="I76" s="480" t="str">
        <f t="shared" si="29"/>
        <v/>
      </c>
      <c r="J76" s="482"/>
      <c r="K76" s="486" t="str">
        <f t="shared" ref="K76:N76" si="45">IF(K27="", "", K27)</f>
        <v/>
      </c>
      <c r="L76" s="488" t="str">
        <f t="shared" si="45"/>
        <v/>
      </c>
      <c r="M76" s="490" t="str">
        <f t="shared" si="45"/>
        <v/>
      </c>
      <c r="N76" s="494" t="str">
        <f t="shared" si="45"/>
        <v/>
      </c>
      <c r="O76" s="494" t="str">
        <f t="shared" si="43"/>
        <v/>
      </c>
      <c r="P76" s="495" t="str">
        <f t="shared" si="43"/>
        <v/>
      </c>
      <c r="Q76" s="498" t="str">
        <f t="shared" ref="Q76" si="46">IF(Q27="", "", Q27)</f>
        <v/>
      </c>
      <c r="R76" s="499"/>
      <c r="S76" s="499"/>
      <c r="T76" s="500"/>
      <c r="U76" s="504" t="str">
        <f t="shared" ref="U76" si="47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48">IF(O28="", "", O28)</f>
        <v/>
      </c>
      <c r="O77" s="496" t="str">
        <f t="shared" si="48"/>
        <v/>
      </c>
      <c r="P77" s="497" t="str">
        <f t="shared" si="48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D92" si="49">IF(B29="", "", B29)</f>
        <v/>
      </c>
      <c r="C78" s="478" t="str">
        <f t="shared" si="49"/>
        <v/>
      </c>
      <c r="D78" s="480" t="str">
        <f t="shared" si="49"/>
        <v/>
      </c>
      <c r="E78" s="481"/>
      <c r="F78" s="481"/>
      <c r="G78" s="481"/>
      <c r="H78" s="482"/>
      <c r="I78" s="480" t="str">
        <f t="shared" si="29"/>
        <v/>
      </c>
      <c r="J78" s="482"/>
      <c r="K78" s="486" t="str">
        <f t="shared" ref="K78:N78" si="50">IF(K29="", "", K29)</f>
        <v/>
      </c>
      <c r="L78" s="488" t="str">
        <f t="shared" si="50"/>
        <v/>
      </c>
      <c r="M78" s="490" t="str">
        <f t="shared" si="50"/>
        <v/>
      </c>
      <c r="N78" s="494" t="str">
        <f t="shared" si="50"/>
        <v/>
      </c>
      <c r="O78" s="494" t="str">
        <f t="shared" si="48"/>
        <v/>
      </c>
      <c r="P78" s="495" t="str">
        <f t="shared" si="48"/>
        <v/>
      </c>
      <c r="Q78" s="498" t="str">
        <f t="shared" ref="Q78:Q94" si="51">IF(Q29="", "", Q29)</f>
        <v/>
      </c>
      <c r="R78" s="499"/>
      <c r="S78" s="499"/>
      <c r="T78" s="500"/>
      <c r="U78" s="504" t="str">
        <f t="shared" ref="U78:U94" si="52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53">IF(O30="", "", O30)</f>
        <v/>
      </c>
      <c r="O79" s="496" t="str">
        <f t="shared" si="53"/>
        <v/>
      </c>
      <c r="P79" s="497" t="str">
        <f t="shared" si="53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49"/>
        <v/>
      </c>
      <c r="C80" s="478" t="str">
        <f t="shared" si="49"/>
        <v/>
      </c>
      <c r="D80" s="480" t="str">
        <f t="shared" si="49"/>
        <v/>
      </c>
      <c r="E80" s="481"/>
      <c r="F80" s="481"/>
      <c r="G80" s="481"/>
      <c r="H80" s="482"/>
      <c r="I80" s="480" t="str">
        <f t="shared" si="29"/>
        <v/>
      </c>
      <c r="J80" s="482"/>
      <c r="K80" s="486" t="str">
        <f t="shared" ref="K80:N80" si="54">IF(K31="", "", K31)</f>
        <v/>
      </c>
      <c r="L80" s="488" t="str">
        <f t="shared" si="54"/>
        <v/>
      </c>
      <c r="M80" s="490" t="str">
        <f t="shared" si="54"/>
        <v/>
      </c>
      <c r="N80" s="494" t="str">
        <f t="shared" si="54"/>
        <v/>
      </c>
      <c r="O80" s="494" t="str">
        <f t="shared" si="53"/>
        <v/>
      </c>
      <c r="P80" s="495" t="str">
        <f t="shared" si="53"/>
        <v/>
      </c>
      <c r="Q80" s="498" t="str">
        <f t="shared" si="51"/>
        <v/>
      </c>
      <c r="R80" s="499"/>
      <c r="S80" s="499"/>
      <c r="T80" s="500"/>
      <c r="U80" s="504" t="str">
        <f t="shared" si="52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55">IF(O32="", "", O32)</f>
        <v/>
      </c>
      <c r="O81" s="496" t="str">
        <f t="shared" si="55"/>
        <v/>
      </c>
      <c r="P81" s="497" t="str">
        <f t="shared" si="55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49"/>
        <v/>
      </c>
      <c r="C82" s="478" t="str">
        <f t="shared" si="49"/>
        <v/>
      </c>
      <c r="D82" s="480" t="str">
        <f t="shared" si="49"/>
        <v/>
      </c>
      <c r="E82" s="481"/>
      <c r="F82" s="481"/>
      <c r="G82" s="481"/>
      <c r="H82" s="482"/>
      <c r="I82" s="480" t="str">
        <f t="shared" si="29"/>
        <v/>
      </c>
      <c r="J82" s="482"/>
      <c r="K82" s="486" t="str">
        <f t="shared" ref="K82:N82" si="56">IF(K33="", "", K33)</f>
        <v/>
      </c>
      <c r="L82" s="488" t="str">
        <f t="shared" si="56"/>
        <v/>
      </c>
      <c r="M82" s="490" t="str">
        <f t="shared" si="56"/>
        <v/>
      </c>
      <c r="N82" s="494" t="str">
        <f t="shared" si="56"/>
        <v/>
      </c>
      <c r="O82" s="494" t="str">
        <f t="shared" si="55"/>
        <v/>
      </c>
      <c r="P82" s="495" t="str">
        <f t="shared" si="55"/>
        <v/>
      </c>
      <c r="Q82" s="498" t="str">
        <f t="shared" si="51"/>
        <v/>
      </c>
      <c r="R82" s="499"/>
      <c r="S82" s="499"/>
      <c r="T82" s="500"/>
      <c r="U82" s="504" t="str">
        <f t="shared" si="52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57">IF(O34="", "", O34)</f>
        <v/>
      </c>
      <c r="O83" s="496" t="str">
        <f t="shared" si="57"/>
        <v/>
      </c>
      <c r="P83" s="497" t="str">
        <f t="shared" si="57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49"/>
        <v/>
      </c>
      <c r="C84" s="478" t="str">
        <f t="shared" si="49"/>
        <v/>
      </c>
      <c r="D84" s="480" t="str">
        <f t="shared" si="49"/>
        <v/>
      </c>
      <c r="E84" s="481"/>
      <c r="F84" s="481"/>
      <c r="G84" s="481"/>
      <c r="H84" s="482"/>
      <c r="I84" s="480" t="str">
        <f t="shared" si="29"/>
        <v/>
      </c>
      <c r="J84" s="482"/>
      <c r="K84" s="486" t="str">
        <f t="shared" ref="K84:N84" si="58">IF(K35="", "", K35)</f>
        <v/>
      </c>
      <c r="L84" s="488" t="str">
        <f t="shared" si="58"/>
        <v/>
      </c>
      <c r="M84" s="490" t="str">
        <f t="shared" si="58"/>
        <v/>
      </c>
      <c r="N84" s="494" t="str">
        <f t="shared" si="58"/>
        <v/>
      </c>
      <c r="O84" s="494" t="str">
        <f t="shared" si="57"/>
        <v/>
      </c>
      <c r="P84" s="495" t="str">
        <f t="shared" si="57"/>
        <v/>
      </c>
      <c r="Q84" s="498" t="str">
        <f t="shared" si="51"/>
        <v/>
      </c>
      <c r="R84" s="499"/>
      <c r="S84" s="499"/>
      <c r="T84" s="500"/>
      <c r="U84" s="504" t="str">
        <f t="shared" si="52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59">IF(O36="", "", O36)</f>
        <v/>
      </c>
      <c r="O85" s="496" t="str">
        <f t="shared" si="59"/>
        <v/>
      </c>
      <c r="P85" s="497" t="str">
        <f t="shared" si="59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49"/>
        <v/>
      </c>
      <c r="C86" s="478" t="str">
        <f t="shared" si="49"/>
        <v/>
      </c>
      <c r="D86" s="480" t="str">
        <f t="shared" si="49"/>
        <v/>
      </c>
      <c r="E86" s="481"/>
      <c r="F86" s="481"/>
      <c r="G86" s="481"/>
      <c r="H86" s="482"/>
      <c r="I86" s="480" t="str">
        <f t="shared" si="29"/>
        <v/>
      </c>
      <c r="J86" s="482"/>
      <c r="K86" s="486" t="str">
        <f t="shared" ref="K86:N86" si="60">IF(K37="", "", K37)</f>
        <v/>
      </c>
      <c r="L86" s="488" t="str">
        <f t="shared" si="60"/>
        <v/>
      </c>
      <c r="M86" s="490" t="str">
        <f t="shared" si="60"/>
        <v/>
      </c>
      <c r="N86" s="494" t="str">
        <f t="shared" si="60"/>
        <v/>
      </c>
      <c r="O86" s="494" t="str">
        <f t="shared" si="59"/>
        <v/>
      </c>
      <c r="P86" s="495" t="str">
        <f t="shared" si="59"/>
        <v/>
      </c>
      <c r="Q86" s="498" t="str">
        <f t="shared" si="51"/>
        <v/>
      </c>
      <c r="R86" s="499"/>
      <c r="S86" s="499"/>
      <c r="T86" s="500"/>
      <c r="U86" s="504" t="str">
        <f t="shared" si="52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1">IF(O38="", "", O38)</f>
        <v/>
      </c>
      <c r="O87" s="496" t="str">
        <f t="shared" si="61"/>
        <v/>
      </c>
      <c r="P87" s="497" t="str">
        <f t="shared" si="61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49"/>
        <v/>
      </c>
      <c r="C88" s="478" t="str">
        <f t="shared" si="49"/>
        <v/>
      </c>
      <c r="D88" s="480" t="str">
        <f t="shared" si="49"/>
        <v/>
      </c>
      <c r="E88" s="481"/>
      <c r="F88" s="481"/>
      <c r="G88" s="481"/>
      <c r="H88" s="482"/>
      <c r="I88" s="480" t="str">
        <f t="shared" si="29"/>
        <v/>
      </c>
      <c r="J88" s="482"/>
      <c r="K88" s="486" t="str">
        <f t="shared" ref="K88:N88" si="62">IF(K39="", "", K39)</f>
        <v/>
      </c>
      <c r="L88" s="488" t="str">
        <f t="shared" si="62"/>
        <v/>
      </c>
      <c r="M88" s="490" t="str">
        <f t="shared" si="62"/>
        <v/>
      </c>
      <c r="N88" s="494" t="str">
        <f t="shared" si="62"/>
        <v/>
      </c>
      <c r="O88" s="494" t="str">
        <f t="shared" si="61"/>
        <v/>
      </c>
      <c r="P88" s="495" t="str">
        <f t="shared" si="61"/>
        <v/>
      </c>
      <c r="Q88" s="498" t="str">
        <f t="shared" si="51"/>
        <v/>
      </c>
      <c r="R88" s="499"/>
      <c r="S88" s="499"/>
      <c r="T88" s="500"/>
      <c r="U88" s="504" t="str">
        <f t="shared" si="52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63">IF(O40="", "", O40)</f>
        <v/>
      </c>
      <c r="O89" s="496" t="str">
        <f t="shared" si="63"/>
        <v/>
      </c>
      <c r="P89" s="497" t="str">
        <f t="shared" si="63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49"/>
        <v/>
      </c>
      <c r="C90" s="478" t="str">
        <f t="shared" si="49"/>
        <v/>
      </c>
      <c r="D90" s="480" t="str">
        <f t="shared" si="49"/>
        <v/>
      </c>
      <c r="E90" s="481"/>
      <c r="F90" s="481"/>
      <c r="G90" s="481"/>
      <c r="H90" s="482"/>
      <c r="I90" s="480" t="str">
        <f t="shared" si="29"/>
        <v/>
      </c>
      <c r="J90" s="482"/>
      <c r="K90" s="486" t="str">
        <f t="shared" ref="K90:N90" si="64">IF(K41="", "", K41)</f>
        <v/>
      </c>
      <c r="L90" s="488" t="str">
        <f t="shared" si="64"/>
        <v/>
      </c>
      <c r="M90" s="490" t="str">
        <f t="shared" si="64"/>
        <v/>
      </c>
      <c r="N90" s="494" t="str">
        <f t="shared" si="64"/>
        <v/>
      </c>
      <c r="O90" s="494" t="str">
        <f t="shared" si="63"/>
        <v/>
      </c>
      <c r="P90" s="495" t="str">
        <f t="shared" si="63"/>
        <v/>
      </c>
      <c r="Q90" s="498" t="str">
        <f t="shared" si="51"/>
        <v/>
      </c>
      <c r="R90" s="499"/>
      <c r="S90" s="499"/>
      <c r="T90" s="500"/>
      <c r="U90" s="504" t="str">
        <f t="shared" si="52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65">IF(O42="", "", O42)</f>
        <v/>
      </c>
      <c r="O91" s="496" t="str">
        <f t="shared" si="65"/>
        <v/>
      </c>
      <c r="P91" s="497" t="str">
        <f t="shared" si="65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49"/>
        <v/>
      </c>
      <c r="C92" s="478" t="str">
        <f t="shared" si="49"/>
        <v/>
      </c>
      <c r="D92" s="480" t="str">
        <f t="shared" si="49"/>
        <v/>
      </c>
      <c r="E92" s="481"/>
      <c r="F92" s="481"/>
      <c r="G92" s="481"/>
      <c r="H92" s="482"/>
      <c r="I92" s="480" t="str">
        <f t="shared" si="29"/>
        <v/>
      </c>
      <c r="J92" s="482"/>
      <c r="K92" s="486" t="str">
        <f t="shared" ref="K92:N92" si="66">IF(K43="", "", K43)</f>
        <v/>
      </c>
      <c r="L92" s="488" t="str">
        <f t="shared" si="66"/>
        <v/>
      </c>
      <c r="M92" s="490" t="str">
        <f t="shared" si="66"/>
        <v/>
      </c>
      <c r="N92" s="494" t="str">
        <f t="shared" si="66"/>
        <v/>
      </c>
      <c r="O92" s="494" t="str">
        <f t="shared" si="65"/>
        <v/>
      </c>
      <c r="P92" s="495" t="str">
        <f t="shared" si="65"/>
        <v/>
      </c>
      <c r="Q92" s="498" t="str">
        <f t="shared" si="51"/>
        <v/>
      </c>
      <c r="R92" s="499"/>
      <c r="S92" s="499"/>
      <c r="T92" s="500"/>
      <c r="U92" s="504" t="str">
        <f t="shared" si="52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67">IF(O44="", "", O44)</f>
        <v/>
      </c>
      <c r="O93" s="496" t="str">
        <f t="shared" si="67"/>
        <v/>
      </c>
      <c r="P93" s="497" t="str">
        <f t="shared" si="67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D94" si="68">IF(B45="", "", B45)</f>
        <v/>
      </c>
      <c r="C94" s="478" t="str">
        <f t="shared" si="68"/>
        <v/>
      </c>
      <c r="D94" s="480" t="str">
        <f t="shared" si="68"/>
        <v/>
      </c>
      <c r="E94" s="481"/>
      <c r="F94" s="481"/>
      <c r="G94" s="481"/>
      <c r="H94" s="482"/>
      <c r="I94" s="480" t="str">
        <f t="shared" si="29"/>
        <v/>
      </c>
      <c r="J94" s="482"/>
      <c r="K94" s="486" t="str">
        <f t="shared" ref="K94:N94" si="69">IF(K45="", "", K45)</f>
        <v/>
      </c>
      <c r="L94" s="488" t="str">
        <f t="shared" si="69"/>
        <v/>
      </c>
      <c r="M94" s="490" t="str">
        <f t="shared" si="69"/>
        <v/>
      </c>
      <c r="N94" s="494" t="str">
        <f t="shared" si="69"/>
        <v/>
      </c>
      <c r="O94" s="494" t="str">
        <f t="shared" si="67"/>
        <v/>
      </c>
      <c r="P94" s="495" t="str">
        <f t="shared" si="67"/>
        <v/>
      </c>
      <c r="Q94" s="498" t="str">
        <f t="shared" si="51"/>
        <v/>
      </c>
      <c r="R94" s="499"/>
      <c r="S94" s="499"/>
      <c r="T94" s="500"/>
      <c r="U94" s="504" t="str">
        <f t="shared" si="52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0">IF(O46="", "", O46)</f>
        <v/>
      </c>
      <c r="O95" s="496" t="str">
        <f t="shared" si="70"/>
        <v/>
      </c>
      <c r="P95" s="497" t="str">
        <f t="shared" si="70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>
        <f>IF(SUM(M64:P95)=0, "", SUM(M64:P95))</f>
        <v>51480</v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1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>
        <f>IF(O3="", "", O3)</f>
        <v>5</v>
      </c>
      <c r="P101" s="433" t="s">
        <v>17</v>
      </c>
      <c r="Q101" s="435">
        <f>IF(Q3="", "", Q3)</f>
        <v>1</v>
      </c>
      <c r="R101" s="433" t="s">
        <v>0</v>
      </c>
      <c r="S101" s="435">
        <f>IF(S3="", "", S3)</f>
        <v>31</v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I104" s="284" t="s">
        <v>15</v>
      </c>
      <c r="J104" s="284"/>
      <c r="K104" s="284"/>
      <c r="L104" s="284"/>
      <c r="M104" s="48"/>
      <c r="N104" s="52" t="s">
        <v>13</v>
      </c>
      <c r="O104" s="467" t="str">
        <f>IF(O6="", "", O6)</f>
        <v>埼玉県春日部市OOO</v>
      </c>
      <c r="P104" s="467"/>
      <c r="Q104" s="467"/>
      <c r="R104" s="467"/>
      <c r="S104" s="467"/>
      <c r="T104" s="468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469"/>
      <c r="P105" s="469"/>
      <c r="Q105" s="469"/>
      <c r="R105" s="469"/>
      <c r="S105" s="469"/>
      <c r="T105" s="470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425" t="str">
        <f>IF(O8="", "", O8)</f>
        <v>株式会社○○○</v>
      </c>
      <c r="P106" s="425"/>
      <c r="Q106" s="425"/>
      <c r="R106" s="425"/>
      <c r="S106" s="425"/>
      <c r="T106" s="426"/>
      <c r="U106" s="54"/>
      <c r="V106" s="424"/>
    </row>
    <row r="107" spans="2:25" ht="12" customHeight="1">
      <c r="B107" s="305" t="s">
        <v>9</v>
      </c>
      <c r="C107" s="449"/>
      <c r="D107" s="451">
        <f>IF(D9="", "", D9)</f>
        <v>4</v>
      </c>
      <c r="E107" s="312" t="s">
        <v>11</v>
      </c>
      <c r="F107" s="454">
        <f>IF(F9="", "", F9)</f>
        <v>2</v>
      </c>
      <c r="G107" s="318" t="s">
        <v>12</v>
      </c>
      <c r="H107" s="457" t="str">
        <f>IF(H9="", "", H9)</f>
        <v>AA工事</v>
      </c>
      <c r="I107" s="458"/>
      <c r="J107" s="458"/>
      <c r="K107" s="458"/>
      <c r="L107" s="459"/>
      <c r="M107" s="48"/>
      <c r="N107" s="19"/>
      <c r="O107" s="425"/>
      <c r="P107" s="425"/>
      <c r="Q107" s="425"/>
      <c r="R107" s="425"/>
      <c r="S107" s="425"/>
      <c r="T107" s="426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 t="str">
        <f>IF(O59="", "", O59)</f>
        <v>048-761-0000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 t="str">
        <f>IF(O60="", "", O60)</f>
        <v>048-761-0000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>
        <f>IF(B15="", "", B15)</f>
        <v>1</v>
      </c>
      <c r="C113" s="478">
        <f>IF(C15="", "", C15)</f>
        <v>10</v>
      </c>
      <c r="D113" s="480" t="str">
        <f>IF(D15="", "", D15)</f>
        <v>AAA</v>
      </c>
      <c r="E113" s="481"/>
      <c r="F113" s="481"/>
      <c r="G113" s="481"/>
      <c r="H113" s="482"/>
      <c r="I113" s="480" t="str">
        <f>IF(I15="", "", I15)</f>
        <v/>
      </c>
      <c r="J113" s="482"/>
      <c r="K113" s="486">
        <f>IF(K64="", "", K64)</f>
        <v>10</v>
      </c>
      <c r="L113" s="596">
        <f t="shared" ref="L113" si="71">IF(L15="", "", L15)</f>
        <v>2000</v>
      </c>
      <c r="M113" s="490" t="str">
        <f>IF(M15="", "", M15)</f>
        <v>※</v>
      </c>
      <c r="N113" s="494">
        <f>IF(N15="", "", N15)</f>
        <v>20000</v>
      </c>
      <c r="O113" s="494" t="str">
        <f t="shared" ref="O113:P113" si="72">IF(P64="", "", P64)</f>
        <v/>
      </c>
      <c r="P113" s="495" t="str">
        <f t="shared" si="72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73">IF(O65="", "", O65)</f>
        <v/>
      </c>
      <c r="O114" s="496" t="str">
        <f t="shared" si="73"/>
        <v/>
      </c>
      <c r="P114" s="497" t="str">
        <f t="shared" si="73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>
        <f t="shared" ref="B115:D115" si="74">IF(B17="", "", B17)</f>
        <v>1</v>
      </c>
      <c r="C115" s="478">
        <f t="shared" si="74"/>
        <v>15</v>
      </c>
      <c r="D115" s="480" t="str">
        <f t="shared" si="74"/>
        <v>BBB</v>
      </c>
      <c r="E115" s="481"/>
      <c r="F115" s="481"/>
      <c r="G115" s="481"/>
      <c r="H115" s="482"/>
      <c r="I115" s="480" t="str">
        <f t="shared" ref="I115" si="75">IF(I17="", "", I17)</f>
        <v/>
      </c>
      <c r="J115" s="482"/>
      <c r="K115" s="486">
        <f t="shared" ref="K115" si="76">IF(K66="", "", K66)</f>
        <v>10</v>
      </c>
      <c r="L115" s="596">
        <f t="shared" ref="L115:N115" si="77">IF(L17="", "", L17)</f>
        <v>3000</v>
      </c>
      <c r="M115" s="490" t="str">
        <f t="shared" si="77"/>
        <v/>
      </c>
      <c r="N115" s="494">
        <f t="shared" si="77"/>
        <v>30000</v>
      </c>
      <c r="O115" s="494" t="str">
        <f t="shared" si="73"/>
        <v/>
      </c>
      <c r="P115" s="495" t="str">
        <f t="shared" si="73"/>
        <v/>
      </c>
      <c r="Q115" s="514" t="str">
        <f t="shared" ref="Q115" si="78">IF(Q17="", "", Q17)</f>
        <v/>
      </c>
      <c r="R115" s="515"/>
      <c r="S115" s="515"/>
      <c r="T115" s="516"/>
      <c r="U115" s="504" t="str">
        <f t="shared" ref="U115" si="7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80">IF(O67="", "", O67)</f>
        <v/>
      </c>
      <c r="O116" s="496" t="str">
        <f t="shared" si="80"/>
        <v/>
      </c>
      <c r="P116" s="497" t="str">
        <f t="shared" si="8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>
        <f t="shared" ref="B117:D117" si="81">IF(B19="", "", B19)</f>
        <v>1</v>
      </c>
      <c r="C117" s="478">
        <f t="shared" si="81"/>
        <v>20</v>
      </c>
      <c r="D117" s="480" t="str">
        <f t="shared" si="81"/>
        <v>軽油</v>
      </c>
      <c r="E117" s="481"/>
      <c r="F117" s="481"/>
      <c r="G117" s="481"/>
      <c r="H117" s="482"/>
      <c r="I117" s="480" t="str">
        <f t="shared" ref="I117" si="82">IF(I19="", "", I19)</f>
        <v/>
      </c>
      <c r="J117" s="482"/>
      <c r="K117" s="486">
        <f t="shared" ref="K117" si="83">IF(K68="", "", K68)</f>
        <v>10</v>
      </c>
      <c r="L117" s="596">
        <f t="shared" ref="L117:N117" si="84">IF(L19="", "", L19)</f>
        <v>115.9</v>
      </c>
      <c r="M117" s="490" t="str">
        <f t="shared" si="84"/>
        <v/>
      </c>
      <c r="N117" s="494">
        <f t="shared" si="84"/>
        <v>1159</v>
      </c>
      <c r="O117" s="494" t="str">
        <f t="shared" si="80"/>
        <v/>
      </c>
      <c r="P117" s="495" t="str">
        <f t="shared" si="80"/>
        <v/>
      </c>
      <c r="Q117" s="514" t="str">
        <f t="shared" ref="Q117" si="85">IF(Q19="", "", Q19)</f>
        <v/>
      </c>
      <c r="R117" s="515"/>
      <c r="S117" s="515"/>
      <c r="T117" s="516"/>
      <c r="U117" s="504" t="str">
        <f t="shared" ref="U117" si="86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87">IF(O69="", "", O69)</f>
        <v/>
      </c>
      <c r="O118" s="496" t="str">
        <f t="shared" si="87"/>
        <v/>
      </c>
      <c r="P118" s="497" t="str">
        <f t="shared" si="87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>
        <f t="shared" ref="B119:D119" si="88">IF(B21="", "", B21)</f>
        <v>1</v>
      </c>
      <c r="C119" s="478">
        <f t="shared" si="88"/>
        <v>20</v>
      </c>
      <c r="D119" s="480" t="str">
        <f t="shared" si="88"/>
        <v>軽油税</v>
      </c>
      <c r="E119" s="481"/>
      <c r="F119" s="481"/>
      <c r="G119" s="481"/>
      <c r="H119" s="482"/>
      <c r="I119" s="480" t="str">
        <f t="shared" ref="I119" si="89">IF(I21="", "", I21)</f>
        <v/>
      </c>
      <c r="J119" s="482"/>
      <c r="K119" s="486">
        <f t="shared" ref="K119" si="90">IF(K70="", "", K70)</f>
        <v>10</v>
      </c>
      <c r="L119" s="596">
        <f t="shared" ref="L119:N119" si="91">IF(L21="", "", L21)</f>
        <v>32.1</v>
      </c>
      <c r="M119" s="490" t="str">
        <f t="shared" si="91"/>
        <v>軽</v>
      </c>
      <c r="N119" s="494">
        <f t="shared" si="91"/>
        <v>321</v>
      </c>
      <c r="O119" s="494" t="str">
        <f t="shared" si="87"/>
        <v/>
      </c>
      <c r="P119" s="495" t="str">
        <f t="shared" si="87"/>
        <v/>
      </c>
      <c r="Q119" s="514" t="str">
        <f t="shared" ref="Q119" si="92">IF(Q21="", "", Q21)</f>
        <v/>
      </c>
      <c r="R119" s="515"/>
      <c r="S119" s="515"/>
      <c r="T119" s="516"/>
      <c r="U119" s="504" t="str">
        <f t="shared" ref="U119" si="93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94">IF(O71="", "", O71)</f>
        <v/>
      </c>
      <c r="O120" s="496" t="str">
        <f t="shared" si="94"/>
        <v/>
      </c>
      <c r="P120" s="497" t="str">
        <f t="shared" si="94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D121" si="95">IF(B23="", "", B23)</f>
        <v/>
      </c>
      <c r="C121" s="478" t="str">
        <f t="shared" si="95"/>
        <v/>
      </c>
      <c r="D121" s="480" t="str">
        <f t="shared" si="95"/>
        <v/>
      </c>
      <c r="E121" s="481"/>
      <c r="F121" s="481"/>
      <c r="G121" s="481"/>
      <c r="H121" s="482"/>
      <c r="I121" s="480" t="str">
        <f t="shared" ref="I121" si="96">IF(I23="", "", I23)</f>
        <v/>
      </c>
      <c r="J121" s="482"/>
      <c r="K121" s="486" t="str">
        <f t="shared" ref="K121" si="97">IF(K72="", "", K72)</f>
        <v/>
      </c>
      <c r="L121" s="596" t="str">
        <f t="shared" ref="L121:N121" si="98">IF(L23="", "", L23)</f>
        <v/>
      </c>
      <c r="M121" s="490" t="str">
        <f t="shared" si="98"/>
        <v/>
      </c>
      <c r="N121" s="494" t="str">
        <f t="shared" si="98"/>
        <v/>
      </c>
      <c r="O121" s="494" t="str">
        <f t="shared" si="94"/>
        <v/>
      </c>
      <c r="P121" s="495" t="str">
        <f t="shared" si="94"/>
        <v/>
      </c>
      <c r="Q121" s="514" t="str">
        <f t="shared" ref="Q121" si="99">IF(Q23="", "", Q23)</f>
        <v/>
      </c>
      <c r="R121" s="515"/>
      <c r="S121" s="515"/>
      <c r="T121" s="516"/>
      <c r="U121" s="504" t="str">
        <f t="shared" ref="U121" si="100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01">IF(O73="", "", O73)</f>
        <v/>
      </c>
      <c r="O122" s="496" t="str">
        <f t="shared" si="101"/>
        <v/>
      </c>
      <c r="P122" s="497" t="str">
        <f t="shared" si="101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D123" si="102">IF(B25="", "", B25)</f>
        <v/>
      </c>
      <c r="C123" s="478" t="str">
        <f t="shared" si="102"/>
        <v/>
      </c>
      <c r="D123" s="480" t="str">
        <f t="shared" si="102"/>
        <v/>
      </c>
      <c r="E123" s="481"/>
      <c r="F123" s="481"/>
      <c r="G123" s="481"/>
      <c r="H123" s="482"/>
      <c r="I123" s="480" t="str">
        <f t="shared" ref="I123" si="103">IF(I25="", "", I25)</f>
        <v/>
      </c>
      <c r="J123" s="482"/>
      <c r="K123" s="486" t="str">
        <f t="shared" ref="K123" si="104">IF(K74="", "", K74)</f>
        <v/>
      </c>
      <c r="L123" s="596" t="str">
        <f t="shared" ref="L123:N123" si="105">IF(L25="", "", L25)</f>
        <v/>
      </c>
      <c r="M123" s="490" t="str">
        <f t="shared" si="105"/>
        <v/>
      </c>
      <c r="N123" s="494" t="str">
        <f t="shared" si="105"/>
        <v/>
      </c>
      <c r="O123" s="494" t="str">
        <f t="shared" si="101"/>
        <v/>
      </c>
      <c r="P123" s="495" t="str">
        <f t="shared" si="101"/>
        <v/>
      </c>
      <c r="Q123" s="514" t="str">
        <f t="shared" ref="Q123" si="106">IF(Q25="", "", Q25)</f>
        <v/>
      </c>
      <c r="R123" s="515"/>
      <c r="S123" s="515"/>
      <c r="T123" s="516"/>
      <c r="U123" s="504" t="str">
        <f t="shared" ref="U123" si="107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08">IF(O75="", "", O75)</f>
        <v/>
      </c>
      <c r="O124" s="496" t="str">
        <f t="shared" si="108"/>
        <v/>
      </c>
      <c r="P124" s="497" t="str">
        <f t="shared" si="108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D125" si="109">IF(B27="", "", B27)</f>
        <v/>
      </c>
      <c r="C125" s="478" t="str">
        <f t="shared" si="109"/>
        <v/>
      </c>
      <c r="D125" s="480" t="str">
        <f t="shared" si="109"/>
        <v/>
      </c>
      <c r="E125" s="481"/>
      <c r="F125" s="481"/>
      <c r="G125" s="481"/>
      <c r="H125" s="482"/>
      <c r="I125" s="480" t="str">
        <f t="shared" ref="I125" si="110">IF(I27="", "", I27)</f>
        <v/>
      </c>
      <c r="J125" s="482"/>
      <c r="K125" s="486" t="str">
        <f t="shared" ref="K125" si="111">IF(K76="", "", K76)</f>
        <v/>
      </c>
      <c r="L125" s="596" t="str">
        <f t="shared" ref="L125:N125" si="112">IF(L27="", "", L27)</f>
        <v/>
      </c>
      <c r="M125" s="490" t="str">
        <f t="shared" si="112"/>
        <v/>
      </c>
      <c r="N125" s="494" t="str">
        <f t="shared" si="112"/>
        <v/>
      </c>
      <c r="O125" s="494" t="str">
        <f t="shared" si="108"/>
        <v/>
      </c>
      <c r="P125" s="495" t="str">
        <f t="shared" si="108"/>
        <v/>
      </c>
      <c r="Q125" s="514" t="str">
        <f t="shared" ref="Q125" si="113">IF(Q27="", "", Q27)</f>
        <v/>
      </c>
      <c r="R125" s="515"/>
      <c r="S125" s="515"/>
      <c r="T125" s="516"/>
      <c r="U125" s="504" t="str">
        <f t="shared" ref="U125" si="114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15">IF(O77="", "", O77)</f>
        <v/>
      </c>
      <c r="O126" s="496" t="str">
        <f t="shared" si="115"/>
        <v/>
      </c>
      <c r="P126" s="497" t="str">
        <f t="shared" si="115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D127" si="116">IF(B29="", "", B29)</f>
        <v/>
      </c>
      <c r="C127" s="478" t="str">
        <f t="shared" si="116"/>
        <v/>
      </c>
      <c r="D127" s="480" t="str">
        <f t="shared" si="116"/>
        <v/>
      </c>
      <c r="E127" s="481"/>
      <c r="F127" s="481"/>
      <c r="G127" s="481"/>
      <c r="H127" s="482"/>
      <c r="I127" s="480" t="str">
        <f t="shared" ref="I127" si="117">IF(I29="", "", I29)</f>
        <v/>
      </c>
      <c r="J127" s="482"/>
      <c r="K127" s="486" t="str">
        <f t="shared" ref="K127" si="118">IF(K78="", "", K78)</f>
        <v/>
      </c>
      <c r="L127" s="596" t="str">
        <f t="shared" ref="L127:N127" si="119">IF(L29="", "", L29)</f>
        <v/>
      </c>
      <c r="M127" s="490" t="str">
        <f t="shared" si="119"/>
        <v/>
      </c>
      <c r="N127" s="494" t="str">
        <f t="shared" si="119"/>
        <v/>
      </c>
      <c r="O127" s="494" t="str">
        <f t="shared" si="115"/>
        <v/>
      </c>
      <c r="P127" s="495" t="str">
        <f t="shared" si="115"/>
        <v/>
      </c>
      <c r="Q127" s="514" t="str">
        <f t="shared" ref="Q127" si="120">IF(Q29="", "", Q29)</f>
        <v/>
      </c>
      <c r="R127" s="515"/>
      <c r="S127" s="515"/>
      <c r="T127" s="516"/>
      <c r="U127" s="504" t="str">
        <f t="shared" ref="U127" si="121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22">IF(O79="", "", O79)</f>
        <v/>
      </c>
      <c r="O128" s="496" t="str">
        <f t="shared" si="122"/>
        <v/>
      </c>
      <c r="P128" s="497" t="str">
        <f t="shared" si="122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D129" si="123">IF(B31="", "", B31)</f>
        <v/>
      </c>
      <c r="C129" s="478" t="str">
        <f t="shared" si="123"/>
        <v/>
      </c>
      <c r="D129" s="480" t="str">
        <f t="shared" si="123"/>
        <v/>
      </c>
      <c r="E129" s="481"/>
      <c r="F129" s="481"/>
      <c r="G129" s="481"/>
      <c r="H129" s="482"/>
      <c r="I129" s="480" t="str">
        <f t="shared" ref="I129" si="124">IF(I31="", "", I31)</f>
        <v/>
      </c>
      <c r="J129" s="482"/>
      <c r="K129" s="486" t="str">
        <f t="shared" ref="K129" si="125">IF(K80="", "", K80)</f>
        <v/>
      </c>
      <c r="L129" s="596" t="str">
        <f t="shared" ref="L129:N129" si="126">IF(L31="", "", L31)</f>
        <v/>
      </c>
      <c r="M129" s="490" t="str">
        <f t="shared" si="126"/>
        <v/>
      </c>
      <c r="N129" s="494" t="str">
        <f t="shared" si="126"/>
        <v/>
      </c>
      <c r="O129" s="494" t="str">
        <f t="shared" si="122"/>
        <v/>
      </c>
      <c r="P129" s="495" t="str">
        <f t="shared" si="122"/>
        <v/>
      </c>
      <c r="Q129" s="514" t="str">
        <f t="shared" ref="Q129" si="127">IF(Q31="", "", Q31)</f>
        <v/>
      </c>
      <c r="R129" s="515"/>
      <c r="S129" s="515"/>
      <c r="T129" s="516"/>
      <c r="U129" s="504" t="str">
        <f t="shared" ref="U129" si="128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29">IF(O81="", "", O81)</f>
        <v/>
      </c>
      <c r="O130" s="496" t="str">
        <f t="shared" si="129"/>
        <v/>
      </c>
      <c r="P130" s="497" t="str">
        <f t="shared" si="129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D131" si="130">IF(B33="", "", B33)</f>
        <v/>
      </c>
      <c r="C131" s="478" t="str">
        <f t="shared" si="130"/>
        <v/>
      </c>
      <c r="D131" s="480" t="str">
        <f t="shared" si="130"/>
        <v/>
      </c>
      <c r="E131" s="481"/>
      <c r="F131" s="481"/>
      <c r="G131" s="481"/>
      <c r="H131" s="482"/>
      <c r="I131" s="480" t="str">
        <f t="shared" ref="I131:I143" si="131">IF(I33="", "", I33)</f>
        <v/>
      </c>
      <c r="J131" s="482"/>
      <c r="K131" s="486" t="str">
        <f t="shared" ref="K131" si="132">IF(K82="", "", K82)</f>
        <v/>
      </c>
      <c r="L131" s="596" t="str">
        <f t="shared" ref="L131:N131" si="133">IF(L33="", "", L33)</f>
        <v/>
      </c>
      <c r="M131" s="490" t="str">
        <f t="shared" si="133"/>
        <v/>
      </c>
      <c r="N131" s="494" t="str">
        <f t="shared" si="133"/>
        <v/>
      </c>
      <c r="O131" s="494" t="str">
        <f t="shared" si="129"/>
        <v/>
      </c>
      <c r="P131" s="495" t="str">
        <f t="shared" si="129"/>
        <v/>
      </c>
      <c r="Q131" s="514" t="str">
        <f t="shared" ref="Q131" si="134">IF(Q33="", "", Q33)</f>
        <v/>
      </c>
      <c r="R131" s="515"/>
      <c r="S131" s="515"/>
      <c r="T131" s="516"/>
      <c r="U131" s="504" t="str">
        <f t="shared" ref="U131:U143" si="135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36">IF(O83="", "", O83)</f>
        <v/>
      </c>
      <c r="O132" s="496" t="str">
        <f t="shared" si="136"/>
        <v/>
      </c>
      <c r="P132" s="497" t="str">
        <f t="shared" si="136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D143" si="137">IF(B35="", "", B35)</f>
        <v/>
      </c>
      <c r="C133" s="478" t="str">
        <f t="shared" si="137"/>
        <v/>
      </c>
      <c r="D133" s="480" t="str">
        <f t="shared" si="137"/>
        <v/>
      </c>
      <c r="E133" s="481"/>
      <c r="F133" s="481"/>
      <c r="G133" s="481"/>
      <c r="H133" s="482"/>
      <c r="I133" s="480" t="str">
        <f t="shared" si="131"/>
        <v/>
      </c>
      <c r="J133" s="482"/>
      <c r="K133" s="486" t="str">
        <f t="shared" ref="K133" si="138">IF(K84="", "", K84)</f>
        <v/>
      </c>
      <c r="L133" s="596" t="str">
        <f t="shared" ref="L133:N133" si="139">IF(L35="", "", L35)</f>
        <v/>
      </c>
      <c r="M133" s="490" t="str">
        <f t="shared" si="139"/>
        <v/>
      </c>
      <c r="N133" s="494" t="str">
        <f t="shared" si="139"/>
        <v/>
      </c>
      <c r="O133" s="494" t="str">
        <f t="shared" si="136"/>
        <v/>
      </c>
      <c r="P133" s="495" t="str">
        <f t="shared" si="136"/>
        <v/>
      </c>
      <c r="Q133" s="514" t="str">
        <f t="shared" ref="Q133:Q143" si="140">IF(Q35="", "", Q35)</f>
        <v/>
      </c>
      <c r="R133" s="515"/>
      <c r="S133" s="515"/>
      <c r="T133" s="516"/>
      <c r="U133" s="504" t="str">
        <f t="shared" si="135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41">IF(O85="", "", O85)</f>
        <v/>
      </c>
      <c r="O134" s="496" t="str">
        <f t="shared" si="141"/>
        <v/>
      </c>
      <c r="P134" s="497" t="str">
        <f t="shared" si="141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42">IF(B37="", "", B37)</f>
        <v/>
      </c>
      <c r="C135" s="478" t="str">
        <f t="shared" si="142"/>
        <v/>
      </c>
      <c r="D135" s="480" t="str">
        <f t="shared" si="137"/>
        <v/>
      </c>
      <c r="E135" s="481"/>
      <c r="F135" s="481"/>
      <c r="G135" s="481"/>
      <c r="H135" s="482"/>
      <c r="I135" s="480" t="str">
        <f t="shared" si="131"/>
        <v/>
      </c>
      <c r="J135" s="482"/>
      <c r="K135" s="486" t="str">
        <f t="shared" ref="K135" si="143">IF(K86="", "", K86)</f>
        <v/>
      </c>
      <c r="L135" s="596" t="str">
        <f t="shared" ref="L135:N135" si="144">IF(L37="", "", L37)</f>
        <v/>
      </c>
      <c r="M135" s="490" t="str">
        <f t="shared" si="144"/>
        <v/>
      </c>
      <c r="N135" s="494" t="str">
        <f t="shared" si="144"/>
        <v/>
      </c>
      <c r="O135" s="494" t="str">
        <f t="shared" si="141"/>
        <v/>
      </c>
      <c r="P135" s="495" t="str">
        <f t="shared" si="141"/>
        <v/>
      </c>
      <c r="Q135" s="514" t="str">
        <f t="shared" si="140"/>
        <v/>
      </c>
      <c r="R135" s="515"/>
      <c r="S135" s="515"/>
      <c r="T135" s="516"/>
      <c r="U135" s="504" t="str">
        <f t="shared" si="135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45">IF(O87="", "", O87)</f>
        <v/>
      </c>
      <c r="O136" s="496" t="str">
        <f t="shared" si="145"/>
        <v/>
      </c>
      <c r="P136" s="497" t="str">
        <f t="shared" si="145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46">IF(B39="", "", B39)</f>
        <v/>
      </c>
      <c r="C137" s="478" t="str">
        <f t="shared" si="146"/>
        <v/>
      </c>
      <c r="D137" s="480" t="str">
        <f t="shared" si="137"/>
        <v/>
      </c>
      <c r="E137" s="481"/>
      <c r="F137" s="481"/>
      <c r="G137" s="481"/>
      <c r="H137" s="482"/>
      <c r="I137" s="480" t="str">
        <f t="shared" si="131"/>
        <v/>
      </c>
      <c r="J137" s="482"/>
      <c r="K137" s="486" t="str">
        <f t="shared" ref="K137" si="147">IF(K88="", "", K88)</f>
        <v/>
      </c>
      <c r="L137" s="596" t="str">
        <f t="shared" ref="L137:N137" si="148">IF(L39="", "", L39)</f>
        <v/>
      </c>
      <c r="M137" s="490" t="str">
        <f t="shared" si="148"/>
        <v/>
      </c>
      <c r="N137" s="494" t="str">
        <f t="shared" si="148"/>
        <v/>
      </c>
      <c r="O137" s="494" t="str">
        <f t="shared" si="145"/>
        <v/>
      </c>
      <c r="P137" s="495" t="str">
        <f t="shared" si="145"/>
        <v/>
      </c>
      <c r="Q137" s="514" t="str">
        <f t="shared" si="140"/>
        <v/>
      </c>
      <c r="R137" s="515"/>
      <c r="S137" s="515"/>
      <c r="T137" s="516"/>
      <c r="U137" s="504" t="str">
        <f t="shared" si="135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49">IF(O89="", "", O89)</f>
        <v/>
      </c>
      <c r="O138" s="496" t="str">
        <f t="shared" si="149"/>
        <v/>
      </c>
      <c r="P138" s="497" t="str">
        <f t="shared" si="149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50">IF(B41="", "", B41)</f>
        <v/>
      </c>
      <c r="C139" s="478" t="str">
        <f t="shared" si="150"/>
        <v/>
      </c>
      <c r="D139" s="480" t="str">
        <f t="shared" si="137"/>
        <v/>
      </c>
      <c r="E139" s="481"/>
      <c r="F139" s="481"/>
      <c r="G139" s="481"/>
      <c r="H139" s="482"/>
      <c r="I139" s="480" t="str">
        <f t="shared" si="131"/>
        <v/>
      </c>
      <c r="J139" s="482"/>
      <c r="K139" s="486" t="str">
        <f t="shared" ref="K139" si="151">IF(K90="", "", K90)</f>
        <v/>
      </c>
      <c r="L139" s="596" t="str">
        <f t="shared" ref="L139:N139" si="152">IF(L41="", "", L41)</f>
        <v/>
      </c>
      <c r="M139" s="490" t="str">
        <f t="shared" si="152"/>
        <v/>
      </c>
      <c r="N139" s="494" t="str">
        <f t="shared" si="152"/>
        <v/>
      </c>
      <c r="O139" s="494" t="str">
        <f t="shared" si="149"/>
        <v/>
      </c>
      <c r="P139" s="495" t="str">
        <f t="shared" si="149"/>
        <v/>
      </c>
      <c r="Q139" s="514" t="str">
        <f t="shared" si="140"/>
        <v/>
      </c>
      <c r="R139" s="515"/>
      <c r="S139" s="515"/>
      <c r="T139" s="516"/>
      <c r="U139" s="504" t="str">
        <f t="shared" si="135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53">IF(O91="", "", O91)</f>
        <v/>
      </c>
      <c r="O140" s="496" t="str">
        <f t="shared" si="153"/>
        <v/>
      </c>
      <c r="P140" s="497" t="str">
        <f t="shared" si="153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54">IF(B43="", "", B43)</f>
        <v/>
      </c>
      <c r="C141" s="478" t="str">
        <f t="shared" si="154"/>
        <v/>
      </c>
      <c r="D141" s="480" t="str">
        <f t="shared" si="137"/>
        <v/>
      </c>
      <c r="E141" s="481"/>
      <c r="F141" s="481"/>
      <c r="G141" s="481"/>
      <c r="H141" s="482"/>
      <c r="I141" s="480" t="str">
        <f t="shared" si="131"/>
        <v/>
      </c>
      <c r="J141" s="482"/>
      <c r="K141" s="486" t="str">
        <f t="shared" ref="K141" si="155">IF(K92="", "", K92)</f>
        <v/>
      </c>
      <c r="L141" s="596" t="str">
        <f t="shared" ref="L141:N141" si="156">IF(L43="", "", L43)</f>
        <v/>
      </c>
      <c r="M141" s="490" t="str">
        <f t="shared" si="156"/>
        <v/>
      </c>
      <c r="N141" s="494" t="str">
        <f t="shared" si="156"/>
        <v/>
      </c>
      <c r="O141" s="494" t="str">
        <f t="shared" si="153"/>
        <v/>
      </c>
      <c r="P141" s="495" t="str">
        <f t="shared" si="153"/>
        <v/>
      </c>
      <c r="Q141" s="514" t="str">
        <f t="shared" si="140"/>
        <v/>
      </c>
      <c r="R141" s="515"/>
      <c r="S141" s="515"/>
      <c r="T141" s="516"/>
      <c r="U141" s="504" t="str">
        <f t="shared" si="135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57">IF(O93="", "", O93)</f>
        <v/>
      </c>
      <c r="O142" s="496" t="str">
        <f t="shared" si="157"/>
        <v/>
      </c>
      <c r="P142" s="497" t="str">
        <f t="shared" si="157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58">IF(B45="", "", B45)</f>
        <v/>
      </c>
      <c r="C143" s="478" t="str">
        <f t="shared" si="158"/>
        <v/>
      </c>
      <c r="D143" s="480" t="str">
        <f t="shared" si="137"/>
        <v/>
      </c>
      <c r="E143" s="481"/>
      <c r="F143" s="481"/>
      <c r="G143" s="481"/>
      <c r="H143" s="482"/>
      <c r="I143" s="480" t="str">
        <f t="shared" si="131"/>
        <v/>
      </c>
      <c r="J143" s="482"/>
      <c r="K143" s="486" t="str">
        <f t="shared" ref="K143" si="159">IF(K94="", "", K94)</f>
        <v/>
      </c>
      <c r="L143" s="596" t="str">
        <f t="shared" ref="L143:N143" si="160">IF(L45="", "", L45)</f>
        <v/>
      </c>
      <c r="M143" s="490" t="str">
        <f t="shared" si="160"/>
        <v/>
      </c>
      <c r="N143" s="494" t="str">
        <f t="shared" si="160"/>
        <v/>
      </c>
      <c r="O143" s="494" t="str">
        <f t="shared" si="157"/>
        <v/>
      </c>
      <c r="P143" s="495" t="str">
        <f t="shared" si="157"/>
        <v/>
      </c>
      <c r="Q143" s="514" t="str">
        <f t="shared" si="140"/>
        <v/>
      </c>
      <c r="R143" s="515"/>
      <c r="S143" s="515"/>
      <c r="T143" s="516"/>
      <c r="U143" s="504" t="str">
        <f t="shared" si="135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61">IF(O95="", "", O95)</f>
        <v/>
      </c>
      <c r="O144" s="496" t="str">
        <f t="shared" si="161"/>
        <v/>
      </c>
      <c r="P144" s="497" t="str">
        <f t="shared" si="161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>
        <f>IF(SUM(M113:P144)=0, "", SUM(M113:P144))</f>
        <v>51480</v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Joh37VHi1DtB1Hp6N62N+kBlX3hjsjtbZWmcmjYFWszdzllyJrf82+Rl8WuhNgMnFLwymi0RVkRkpXCWFDhQ5A==" saltValue="oCayvqT0s4qcAAAEHb4pjA==" spinCount="100000" sheet="1"/>
  <protectedRanges>
    <protectedRange sqref="M96:P97 M145:P146 M15:P48" name="範囲1"/>
  </protectedRanges>
  <mergeCells count="689"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L115:L116"/>
    <mergeCell ref="M115:M116"/>
    <mergeCell ref="N115:P116"/>
    <mergeCell ref="Q115:T116"/>
    <mergeCell ref="U115:V116"/>
    <mergeCell ref="X115:X116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H107:L109"/>
    <mergeCell ref="O108:T108"/>
    <mergeCell ref="B109:C109"/>
    <mergeCell ref="O109:T109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U62:V63"/>
    <mergeCell ref="B64:B65"/>
    <mergeCell ref="C64:C65"/>
    <mergeCell ref="D64:H65"/>
    <mergeCell ref="I64:J65"/>
    <mergeCell ref="K64:K65"/>
    <mergeCell ref="L64:L65"/>
    <mergeCell ref="M64:M65"/>
    <mergeCell ref="B62:B63"/>
    <mergeCell ref="C62:C63"/>
    <mergeCell ref="D62:H63"/>
    <mergeCell ref="I62:J63"/>
    <mergeCell ref="K62:K63"/>
    <mergeCell ref="L62:L63"/>
    <mergeCell ref="N64:P65"/>
    <mergeCell ref="Q64:T65"/>
    <mergeCell ref="U64:V65"/>
    <mergeCell ref="G58:G60"/>
    <mergeCell ref="H58:L60"/>
    <mergeCell ref="B60:C60"/>
    <mergeCell ref="S52:S53"/>
    <mergeCell ref="T52:T53"/>
    <mergeCell ref="I55:L56"/>
    <mergeCell ref="O55:T56"/>
    <mergeCell ref="M62:P63"/>
    <mergeCell ref="Q62:T63"/>
    <mergeCell ref="V56:V60"/>
    <mergeCell ref="O57:T58"/>
    <mergeCell ref="O59:T59"/>
    <mergeCell ref="O60:T60"/>
    <mergeCell ref="U47:V48"/>
    <mergeCell ref="X47:X48"/>
    <mergeCell ref="Y47:Y48"/>
    <mergeCell ref="B50:C51"/>
    <mergeCell ref="D50:D51"/>
    <mergeCell ref="N52:N53"/>
    <mergeCell ref="O52:O53"/>
    <mergeCell ref="P52:P53"/>
    <mergeCell ref="Q52:Q53"/>
    <mergeCell ref="R52:R53"/>
    <mergeCell ref="B47:H48"/>
    <mergeCell ref="I47:J48"/>
    <mergeCell ref="K47:K48"/>
    <mergeCell ref="L47:L48"/>
    <mergeCell ref="M47:P48"/>
    <mergeCell ref="Q47:T48"/>
    <mergeCell ref="B58:C59"/>
    <mergeCell ref="D58:D60"/>
    <mergeCell ref="E58:E60"/>
    <mergeCell ref="F58:F60"/>
    <mergeCell ref="M45:M46"/>
    <mergeCell ref="N45:P46"/>
    <mergeCell ref="Q45:T46"/>
    <mergeCell ref="U45:V46"/>
    <mergeCell ref="X45:X46"/>
    <mergeCell ref="Y45:Y46"/>
    <mergeCell ref="B45:B46"/>
    <mergeCell ref="C45:C46"/>
    <mergeCell ref="D45:H46"/>
    <mergeCell ref="I45:J46"/>
    <mergeCell ref="K45:K46"/>
    <mergeCell ref="L45:L46"/>
    <mergeCell ref="M43:M44"/>
    <mergeCell ref="N43:P44"/>
    <mergeCell ref="Q43:T44"/>
    <mergeCell ref="U43:V44"/>
    <mergeCell ref="X43:X44"/>
    <mergeCell ref="Y43:Y44"/>
    <mergeCell ref="B43:B44"/>
    <mergeCell ref="C43:C44"/>
    <mergeCell ref="D43:H44"/>
    <mergeCell ref="I43:J44"/>
    <mergeCell ref="K43:K44"/>
    <mergeCell ref="L43:L44"/>
    <mergeCell ref="M41:M42"/>
    <mergeCell ref="N41:P42"/>
    <mergeCell ref="Q41:T42"/>
    <mergeCell ref="U41:V42"/>
    <mergeCell ref="X41:X42"/>
    <mergeCell ref="Y41:Y42"/>
    <mergeCell ref="B41:B42"/>
    <mergeCell ref="C41:C42"/>
    <mergeCell ref="D41:H42"/>
    <mergeCell ref="I41:J42"/>
    <mergeCell ref="K41:K42"/>
    <mergeCell ref="L41:L42"/>
    <mergeCell ref="M39:M40"/>
    <mergeCell ref="N39:P40"/>
    <mergeCell ref="Q39:T40"/>
    <mergeCell ref="U39:V40"/>
    <mergeCell ref="X39:X40"/>
    <mergeCell ref="Y39:Y40"/>
    <mergeCell ref="B39:B40"/>
    <mergeCell ref="C39:C40"/>
    <mergeCell ref="D39:H40"/>
    <mergeCell ref="I39:J40"/>
    <mergeCell ref="K39:K40"/>
    <mergeCell ref="L39:L40"/>
    <mergeCell ref="M37:M38"/>
    <mergeCell ref="N37:P38"/>
    <mergeCell ref="Q37:T38"/>
    <mergeCell ref="U37:V38"/>
    <mergeCell ref="X37:X38"/>
    <mergeCell ref="Y37:Y38"/>
    <mergeCell ref="B37:B38"/>
    <mergeCell ref="C37:C38"/>
    <mergeCell ref="D37:H38"/>
    <mergeCell ref="I37:J38"/>
    <mergeCell ref="K37:K38"/>
    <mergeCell ref="L37:L38"/>
    <mergeCell ref="M35:M36"/>
    <mergeCell ref="N35:P36"/>
    <mergeCell ref="Q35:T36"/>
    <mergeCell ref="U35:V36"/>
    <mergeCell ref="X35:X36"/>
    <mergeCell ref="Y35:Y36"/>
    <mergeCell ref="B35:B36"/>
    <mergeCell ref="C35:C36"/>
    <mergeCell ref="D35:H36"/>
    <mergeCell ref="I35:J36"/>
    <mergeCell ref="K35:K36"/>
    <mergeCell ref="L35:L36"/>
    <mergeCell ref="M33:M34"/>
    <mergeCell ref="N33:P34"/>
    <mergeCell ref="Q33:T34"/>
    <mergeCell ref="U33:V34"/>
    <mergeCell ref="X33:X34"/>
    <mergeCell ref="Y33:Y34"/>
    <mergeCell ref="B33:B34"/>
    <mergeCell ref="C33:C34"/>
    <mergeCell ref="D33:H34"/>
    <mergeCell ref="I33:J34"/>
    <mergeCell ref="K33:K34"/>
    <mergeCell ref="L33:L34"/>
    <mergeCell ref="M31:M32"/>
    <mergeCell ref="N31:P32"/>
    <mergeCell ref="Q31:T32"/>
    <mergeCell ref="U31:V32"/>
    <mergeCell ref="X31:X32"/>
    <mergeCell ref="Y31:Y32"/>
    <mergeCell ref="B31:B32"/>
    <mergeCell ref="C31:C32"/>
    <mergeCell ref="D31:H32"/>
    <mergeCell ref="I31:J32"/>
    <mergeCell ref="K31:K32"/>
    <mergeCell ref="L31:L32"/>
    <mergeCell ref="M29:M30"/>
    <mergeCell ref="N29:P30"/>
    <mergeCell ref="Q29:T30"/>
    <mergeCell ref="U29:V30"/>
    <mergeCell ref="X29:X30"/>
    <mergeCell ref="Y29:Y30"/>
    <mergeCell ref="B29:B30"/>
    <mergeCell ref="C29:C30"/>
    <mergeCell ref="D29:H30"/>
    <mergeCell ref="I29:J30"/>
    <mergeCell ref="K29:K30"/>
    <mergeCell ref="L29:L30"/>
    <mergeCell ref="M27:M28"/>
    <mergeCell ref="N27:P28"/>
    <mergeCell ref="Q27:T28"/>
    <mergeCell ref="U27:V28"/>
    <mergeCell ref="X27:X28"/>
    <mergeCell ref="Y27:Y28"/>
    <mergeCell ref="B27:B28"/>
    <mergeCell ref="C27:C28"/>
    <mergeCell ref="D27:H28"/>
    <mergeCell ref="I27:J28"/>
    <mergeCell ref="K27:K28"/>
    <mergeCell ref="L27:L28"/>
    <mergeCell ref="M25:M26"/>
    <mergeCell ref="N25:P26"/>
    <mergeCell ref="Q25:T26"/>
    <mergeCell ref="U25:V26"/>
    <mergeCell ref="X25:X26"/>
    <mergeCell ref="Y25:Y26"/>
    <mergeCell ref="B25:B26"/>
    <mergeCell ref="C25:C26"/>
    <mergeCell ref="D25:H26"/>
    <mergeCell ref="I25:J26"/>
    <mergeCell ref="K25:K26"/>
    <mergeCell ref="L25:L26"/>
    <mergeCell ref="M23:M24"/>
    <mergeCell ref="N23:P24"/>
    <mergeCell ref="Q23:T24"/>
    <mergeCell ref="U23:V24"/>
    <mergeCell ref="X23:X24"/>
    <mergeCell ref="Y23:Y24"/>
    <mergeCell ref="N21:P22"/>
    <mergeCell ref="Q21:T22"/>
    <mergeCell ref="U21:V22"/>
    <mergeCell ref="Y21:Y22"/>
    <mergeCell ref="U17:V18"/>
    <mergeCell ref="B19:B20"/>
    <mergeCell ref="C19:C20"/>
    <mergeCell ref="D19:H20"/>
    <mergeCell ref="I19:J20"/>
    <mergeCell ref="K19:K20"/>
    <mergeCell ref="L19:L20"/>
    <mergeCell ref="M19:M20"/>
    <mergeCell ref="B23:B24"/>
    <mergeCell ref="C23:C24"/>
    <mergeCell ref="D23:H24"/>
    <mergeCell ref="I23:J24"/>
    <mergeCell ref="K23:K24"/>
    <mergeCell ref="L23:L24"/>
    <mergeCell ref="N19:P20"/>
    <mergeCell ref="Q19:T20"/>
    <mergeCell ref="U19:V20"/>
    <mergeCell ref="B21:B22"/>
    <mergeCell ref="C21:C22"/>
    <mergeCell ref="D21:H22"/>
    <mergeCell ref="I21:J22"/>
    <mergeCell ref="K21:K22"/>
    <mergeCell ref="L21:L22"/>
    <mergeCell ref="M21:M22"/>
    <mergeCell ref="B17:B18"/>
    <mergeCell ref="C17:C18"/>
    <mergeCell ref="D17:H18"/>
    <mergeCell ref="I17:J18"/>
    <mergeCell ref="K17:K18"/>
    <mergeCell ref="L17:L18"/>
    <mergeCell ref="M17:M18"/>
    <mergeCell ref="N17:P18"/>
    <mergeCell ref="Q17:T18"/>
    <mergeCell ref="M13:P1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T3:T4"/>
    <mergeCell ref="I6:L7"/>
    <mergeCell ref="O6:T7"/>
    <mergeCell ref="V7:V11"/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9:C10"/>
    <mergeCell ref="D9:D11"/>
    <mergeCell ref="E9:E11"/>
    <mergeCell ref="F9:F11"/>
    <mergeCell ref="G9:G11"/>
    <mergeCell ref="H9:L11"/>
    <mergeCell ref="B11:C11"/>
    <mergeCell ref="R3:R4"/>
    <mergeCell ref="S3:S4"/>
  </mergeCells>
  <phoneticPr fontId="2"/>
  <conditionalFormatting sqref="L64:L95">
    <cfRule type="expression" dxfId="414" priority="26" stopIfTrue="1">
      <formula>IF(RIGHT(TEXT(L64,"0.#"),1)=".",TRUE,FALSE)</formula>
    </cfRule>
  </conditionalFormatting>
  <conditionalFormatting sqref="D1:D2 D9:D11 O6:T9 F9:H9 F10:F11 O10:O11">
    <cfRule type="cellIs" dxfId="413" priority="25" operator="equal">
      <formula>""</formula>
    </cfRule>
  </conditionalFormatting>
  <conditionalFormatting sqref="Q15:V46 B15:J46">
    <cfRule type="cellIs" dxfId="412" priority="24" operator="equal">
      <formula>""</formula>
    </cfRule>
  </conditionalFormatting>
  <conditionalFormatting sqref="M15:N15 M17:N17 M19:N19 M21:N21 M23:N23 M25:N25 M27:N27 M29:N29 M31:N31 M33:N33 M35:N35 M37:N37 M39:N39 M41:N41 M43:N43 M45:N45">
    <cfRule type="cellIs" dxfId="411" priority="23" operator="equal">
      <formula>""</formula>
    </cfRule>
  </conditionalFormatting>
  <conditionalFormatting sqref="L15 L17 L19 L21 L25 L27 L29 L31 L33 L35 L37 L39 L41 L43 L45 L23">
    <cfRule type="expression" dxfId="410" priority="22">
      <formula>L15&lt;&gt;""</formula>
    </cfRule>
  </conditionalFormatting>
  <conditionalFormatting sqref="L15 L17 L19 L21 L25 L27 L29 L31 L33 L35 L37 L39 L41 L43 L45 L23">
    <cfRule type="expression" dxfId="409" priority="21">
      <formula>INDIRECT(ADDRESS(ROW(),COLUMN()))=TRUNC(INDIRECT(ADDRESS(ROW(),COLUMN())))</formula>
    </cfRule>
  </conditionalFormatting>
  <conditionalFormatting sqref="L15:L46">
    <cfRule type="cellIs" dxfId="408" priority="20" operator="equal">
      <formula>""</formula>
    </cfRule>
  </conditionalFormatting>
  <conditionalFormatting sqref="K15:K16">
    <cfRule type="expression" dxfId="407" priority="19">
      <formula>$K$15&lt;&gt;""</formula>
    </cfRule>
  </conditionalFormatting>
  <conditionalFormatting sqref="K17:K18">
    <cfRule type="expression" dxfId="406" priority="18">
      <formula>$K$17&lt;&gt;""</formula>
    </cfRule>
  </conditionalFormatting>
  <conditionalFormatting sqref="K19:K22">
    <cfRule type="expression" dxfId="405" priority="17">
      <formula>$K$19&lt;&gt;""</formula>
    </cfRule>
  </conditionalFormatting>
  <conditionalFormatting sqref="K23:K24">
    <cfRule type="expression" dxfId="404" priority="16">
      <formula>$K$23&lt;&gt;""</formula>
    </cfRule>
  </conditionalFormatting>
  <conditionalFormatting sqref="K25:K26">
    <cfRule type="expression" dxfId="403" priority="14">
      <formula>$K$25&lt;&gt;""</formula>
    </cfRule>
    <cfRule type="expression" dxfId="402" priority="15">
      <formula>$K$25&lt;&gt;""</formula>
    </cfRule>
  </conditionalFormatting>
  <conditionalFormatting sqref="K27:K28">
    <cfRule type="expression" dxfId="401" priority="13">
      <formula>$K$27&lt;&gt;""</formula>
    </cfRule>
  </conditionalFormatting>
  <conditionalFormatting sqref="K29:K30">
    <cfRule type="expression" dxfId="400" priority="12">
      <formula>$K$29&lt;&gt;""</formula>
    </cfRule>
  </conditionalFormatting>
  <conditionalFormatting sqref="K31:K32">
    <cfRule type="expression" dxfId="399" priority="11">
      <formula>$K$31&lt;&gt;""</formula>
    </cfRule>
  </conditionalFormatting>
  <conditionalFormatting sqref="K33:K34">
    <cfRule type="expression" dxfId="398" priority="10">
      <formula>$K$33&lt;&gt;""</formula>
    </cfRule>
  </conditionalFormatting>
  <conditionalFormatting sqref="K35:K36">
    <cfRule type="expression" dxfId="397" priority="9">
      <formula>$K$35&lt;&gt;""</formula>
    </cfRule>
  </conditionalFormatting>
  <conditionalFormatting sqref="K37:K38">
    <cfRule type="expression" dxfId="396" priority="8">
      <formula>$K$37&lt;&gt;""</formula>
    </cfRule>
  </conditionalFormatting>
  <conditionalFormatting sqref="K39:K40">
    <cfRule type="expression" dxfId="395" priority="7">
      <formula>$K$39&lt;&gt;""</formula>
    </cfRule>
  </conditionalFormatting>
  <conditionalFormatting sqref="K41:K42">
    <cfRule type="expression" dxfId="394" priority="6">
      <formula>$K$41&lt;&gt;""</formula>
    </cfRule>
  </conditionalFormatting>
  <conditionalFormatting sqref="K43:K44">
    <cfRule type="expression" dxfId="393" priority="5">
      <formula>$K$43&lt;&gt;""</formula>
    </cfRule>
  </conditionalFormatting>
  <conditionalFormatting sqref="K45:K46">
    <cfRule type="expression" dxfId="392" priority="4">
      <formula>$K$45&lt;&gt;""</formula>
    </cfRule>
  </conditionalFormatting>
  <conditionalFormatting sqref="O3:O4">
    <cfRule type="cellIs" dxfId="391" priority="3" operator="equal">
      <formula>""</formula>
    </cfRule>
  </conditionalFormatting>
  <conditionalFormatting sqref="Q3:Q4">
    <cfRule type="cellIs" dxfId="390" priority="2" operator="equal">
      <formula>""</formula>
    </cfRule>
  </conditionalFormatting>
  <conditionalFormatting sqref="S3:S4">
    <cfRule type="cellIs" dxfId="389" priority="1" operator="equal">
      <formula>""</formula>
    </cfRule>
  </conditionalFormatting>
  <dataValidations count="1">
    <dataValidation type="list" allowBlank="1" showInputMessage="1" showErrorMessage="1" sqref="M15:M46" xr:uid="{FF5CF440-5B95-49FC-9520-3A79DF3E8B34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cellComments="asDisplayed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F47D-CB6B-499F-92AB-EDFB4A0A7BCE}">
  <sheetPr>
    <tabColor rgb="FFFFFF00"/>
  </sheetPr>
  <dimension ref="B1:V96"/>
  <sheetViews>
    <sheetView showGridLines="0" view="pageBreakPreview" zoomScaleNormal="100" zoomScaleSheetLayoutView="100" workbookViewId="0">
      <selection activeCell="M11" sqref="M11:R12"/>
    </sheetView>
  </sheetViews>
  <sheetFormatPr defaultRowHeight="18"/>
  <cols>
    <col min="2" max="3" width="3.69921875" customWidth="1"/>
    <col min="4" max="6" width="8.69921875" customWidth="1"/>
    <col min="7" max="8" width="7.69921875" customWidth="1"/>
    <col min="9" max="9" width="14.69921875" style="2" customWidth="1"/>
    <col min="10" max="10" width="5.69921875" style="2" customWidth="1"/>
    <col min="11" max="11" width="1.69921875" style="2" customWidth="1"/>
    <col min="12" max="15" width="5.69921875" style="1" customWidth="1"/>
    <col min="16" max="17" width="4.69921875" style="1" customWidth="1"/>
    <col min="18" max="18" width="4.69921875" customWidth="1"/>
    <col min="19" max="19" width="1.69921875" customWidth="1"/>
    <col min="20" max="20" width="16.69921875" customWidth="1"/>
  </cols>
  <sheetData>
    <row r="1" spans="2:20" ht="12" customHeight="1">
      <c r="H1" s="113" t="s">
        <v>27</v>
      </c>
      <c r="I1" s="113"/>
      <c r="J1" s="113"/>
    </row>
    <row r="2" spans="2:20" ht="10.199999999999999" customHeight="1" thickBot="1">
      <c r="H2" s="114"/>
      <c r="I2" s="114"/>
      <c r="J2" s="114"/>
    </row>
    <row r="3" spans="2:20" ht="12" customHeight="1">
      <c r="B3" s="544" t="s">
        <v>54</v>
      </c>
      <c r="C3" s="544"/>
      <c r="D3" s="544"/>
      <c r="E3" s="544"/>
      <c r="F3" s="544"/>
      <c r="L3" s="115" t="s">
        <v>18</v>
      </c>
      <c r="M3" s="524"/>
      <c r="N3" s="115" t="s">
        <v>17</v>
      </c>
      <c r="O3" s="526"/>
      <c r="P3" s="115" t="s">
        <v>0</v>
      </c>
      <c r="Q3" s="526"/>
      <c r="R3" s="102" t="s">
        <v>1</v>
      </c>
    </row>
    <row r="4" spans="2:20" ht="12" customHeight="1">
      <c r="B4" s="545"/>
      <c r="C4" s="545"/>
      <c r="D4" s="545"/>
      <c r="E4" s="545"/>
      <c r="F4" s="545"/>
      <c r="G4" s="13"/>
      <c r="H4" s="113"/>
      <c r="I4" s="113"/>
      <c r="J4" s="113"/>
      <c r="L4" s="116"/>
      <c r="M4" s="525"/>
      <c r="N4" s="116"/>
      <c r="O4" s="527"/>
      <c r="P4" s="116"/>
      <c r="Q4" s="527"/>
      <c r="R4" s="103"/>
      <c r="T4" s="9"/>
    </row>
    <row r="5" spans="2:20" ht="12" customHeight="1">
      <c r="B5" s="546" t="s">
        <v>18</v>
      </c>
      <c r="C5" s="546"/>
      <c r="D5" s="548"/>
      <c r="E5" s="550" t="s">
        <v>17</v>
      </c>
      <c r="F5" s="548"/>
      <c r="G5" s="551" t="s">
        <v>72</v>
      </c>
      <c r="H5" s="113"/>
      <c r="I5" s="113"/>
      <c r="J5" s="113"/>
      <c r="T5" s="9"/>
    </row>
    <row r="6" spans="2:20" ht="13.95" customHeight="1">
      <c r="B6" s="547"/>
      <c r="C6" s="547"/>
      <c r="D6" s="549"/>
      <c r="E6" s="551"/>
      <c r="F6" s="549"/>
      <c r="G6" s="551"/>
      <c r="H6" s="13"/>
      <c r="I6" s="13"/>
      <c r="J6" s="13"/>
      <c r="L6" s="79"/>
      <c r="M6" s="79"/>
      <c r="N6" s="79"/>
      <c r="O6" s="79"/>
      <c r="P6" s="79"/>
      <c r="Q6" s="77"/>
      <c r="R6" s="77"/>
      <c r="T6" s="104"/>
    </row>
    <row r="7" spans="2:20" ht="12" customHeight="1">
      <c r="B7" s="105" t="s">
        <v>56</v>
      </c>
      <c r="C7" s="106"/>
      <c r="D7" s="106"/>
      <c r="E7" s="108">
        <f>SUM(E15:H16)</f>
        <v>0</v>
      </c>
      <c r="F7" s="108"/>
      <c r="G7" s="108"/>
      <c r="I7" s="13"/>
      <c r="J7" s="13"/>
      <c r="L7" s="80"/>
      <c r="M7" s="80"/>
      <c r="N7" s="80"/>
      <c r="O7" s="80"/>
      <c r="P7" s="80"/>
      <c r="Q7" s="78"/>
      <c r="R7" s="78"/>
      <c r="T7" s="104"/>
    </row>
    <row r="8" spans="2:20" ht="12" customHeight="1">
      <c r="B8" s="107"/>
      <c r="C8" s="107"/>
      <c r="D8" s="107"/>
      <c r="E8" s="109"/>
      <c r="F8" s="109"/>
      <c r="G8" s="109"/>
      <c r="I8" s="76"/>
      <c r="J8" s="13"/>
      <c r="L8" s="4" t="s">
        <v>45</v>
      </c>
      <c r="M8" s="69"/>
      <c r="N8" s="98" t="s">
        <v>46</v>
      </c>
      <c r="O8" s="65"/>
      <c r="P8" s="65"/>
      <c r="Q8" s="65"/>
      <c r="R8" s="66"/>
      <c r="S8" s="5"/>
      <c r="T8" s="104"/>
    </row>
    <row r="9" spans="2:20" ht="12" customHeight="1">
      <c r="B9" s="3"/>
      <c r="C9" s="3"/>
      <c r="D9" s="3"/>
      <c r="E9" s="3"/>
      <c r="F9" s="3"/>
      <c r="G9" s="3"/>
      <c r="H9" s="3"/>
      <c r="I9" s="76"/>
      <c r="J9" s="13"/>
      <c r="L9" s="7"/>
      <c r="M9" s="522"/>
      <c r="N9" s="522"/>
      <c r="O9" s="522"/>
      <c r="P9" s="522"/>
      <c r="Q9" s="522"/>
      <c r="R9" s="523"/>
      <c r="S9" s="5"/>
      <c r="T9" s="104"/>
    </row>
    <row r="10" spans="2:20" ht="13.95" customHeight="1">
      <c r="B10" s="112"/>
      <c r="C10" s="112"/>
      <c r="D10" s="112"/>
      <c r="E10" s="112" t="s">
        <v>55</v>
      </c>
      <c r="F10" s="112"/>
      <c r="G10" s="112" t="s">
        <v>53</v>
      </c>
      <c r="H10" s="112"/>
      <c r="I10" s="76"/>
      <c r="J10" s="13"/>
      <c r="L10" s="7"/>
      <c r="M10" s="522"/>
      <c r="N10" s="522"/>
      <c r="O10" s="522"/>
      <c r="P10" s="522"/>
      <c r="Q10" s="522"/>
      <c r="R10" s="523"/>
      <c r="S10" s="5"/>
      <c r="T10" s="104"/>
    </row>
    <row r="11" spans="2:20" ht="13.95" customHeight="1">
      <c r="B11" s="119" t="s">
        <v>51</v>
      </c>
      <c r="C11" s="120"/>
      <c r="D11" s="121"/>
      <c r="E11" s="122">
        <f>SUM(明細1!Y47,明細2!Y47,明細3!Y47,明細4!Y47,明細5!Y47,明細6!Y47,明細7!Y47,明細8!Y47,明細9!Y47,明細10!Y47,明細11!Y47,明細12!Y47)</f>
        <v>0</v>
      </c>
      <c r="F11" s="123"/>
      <c r="G11" s="122">
        <f>ROUNDDOWN(E11*0.1,0)</f>
        <v>0</v>
      </c>
      <c r="H11" s="123"/>
      <c r="I11" s="76"/>
      <c r="J11" s="10"/>
      <c r="L11" s="126" t="s">
        <v>14</v>
      </c>
      <c r="M11" s="539"/>
      <c r="N11" s="540"/>
      <c r="O11" s="540"/>
      <c r="P11" s="540"/>
      <c r="Q11" s="540"/>
      <c r="R11" s="541"/>
      <c r="S11" s="5"/>
      <c r="T11" s="104"/>
    </row>
    <row r="12" spans="2:20" ht="13.95" customHeight="1">
      <c r="B12" s="119" t="s">
        <v>52</v>
      </c>
      <c r="C12" s="120"/>
      <c r="D12" s="121"/>
      <c r="E12" s="122">
        <f>SUM(明細1!Y45,明細2!Y45,明細3!Y45,明細4!Y45,明細5!Y45,明細6!Y45,明細7!Y45,明細8!Y45,明細9!Y45,明細10!Y45,明細11!Y45,明細12!Y45)</f>
        <v>0</v>
      </c>
      <c r="F12" s="123"/>
      <c r="G12" s="122">
        <f>ROUNDDOWN(E12*0.08,0)</f>
        <v>0</v>
      </c>
      <c r="H12" s="123"/>
      <c r="I12" s="76"/>
      <c r="J12" s="10"/>
      <c r="L12" s="126"/>
      <c r="M12" s="540"/>
      <c r="N12" s="540"/>
      <c r="O12" s="540"/>
      <c r="P12" s="540"/>
      <c r="Q12" s="540"/>
      <c r="R12" s="541"/>
      <c r="S12" s="6"/>
      <c r="T12" s="104"/>
    </row>
    <row r="13" spans="2:20" ht="13.95" customHeight="1">
      <c r="B13" s="119" t="s">
        <v>62</v>
      </c>
      <c r="C13" s="120"/>
      <c r="D13" s="121"/>
      <c r="E13" s="122">
        <f>SUM(明細1!Y43,明細2!Y43,明細3!Y43,明細4!Y43,明細5!Y43,明細6!Y43,明細7!Y43,明細8!Y43,明細9!Y43,明細10!Y43,明細11!Y43,明細12!Y43)</f>
        <v>0</v>
      </c>
      <c r="F13" s="123"/>
      <c r="G13" s="122">
        <f>ROUNDDOWN(E13*0,0)</f>
        <v>0</v>
      </c>
      <c r="H13" s="123"/>
      <c r="I13" s="76"/>
      <c r="J13" s="11"/>
      <c r="K13" s="3"/>
      <c r="L13" s="93" t="s">
        <v>40</v>
      </c>
      <c r="M13" s="528"/>
      <c r="N13" s="528"/>
      <c r="O13" s="528"/>
      <c r="P13" s="528"/>
      <c r="Q13" s="528"/>
      <c r="R13" s="529"/>
      <c r="S13" s="6"/>
      <c r="T13" s="104"/>
    </row>
    <row r="14" spans="2:20" ht="13.95" customHeight="1">
      <c r="B14" s="119" t="s">
        <v>63</v>
      </c>
      <c r="C14" s="120"/>
      <c r="D14" s="121"/>
      <c r="E14" s="122">
        <f>SUM(明細1!Y41,明細2!Y41,明細3!Y41,明細4!Y41,明細5!Y41,明細6!Y41,明細7!Y41,明細8!Y41,明細9!Y41,明細10!Y41,明細11!Y41,明細12!Y41)</f>
        <v>0</v>
      </c>
      <c r="F14" s="123"/>
      <c r="G14" s="122">
        <f>ROUNDDOWN(E14*0,0)</f>
        <v>0</v>
      </c>
      <c r="H14" s="123"/>
      <c r="I14" s="76"/>
      <c r="J14" s="11"/>
      <c r="K14" s="3"/>
      <c r="L14" s="93" t="s">
        <v>43</v>
      </c>
      <c r="M14" s="528"/>
      <c r="N14" s="528"/>
      <c r="O14" s="528"/>
      <c r="P14" s="528"/>
      <c r="Q14" s="528"/>
      <c r="R14" s="529"/>
      <c r="S14" s="6"/>
      <c r="T14" s="104"/>
    </row>
    <row r="15" spans="2:20" s="64" customFormat="1" ht="12" customHeight="1">
      <c r="B15" s="112" t="s">
        <v>57</v>
      </c>
      <c r="C15" s="112"/>
      <c r="D15" s="112"/>
      <c r="E15" s="157">
        <f>SUM(E11:F14)</f>
        <v>0</v>
      </c>
      <c r="F15" s="157"/>
      <c r="G15" s="157">
        <f>SUM(G11:H14)</f>
        <v>0</v>
      </c>
      <c r="H15" s="157"/>
      <c r="I15" s="76"/>
      <c r="J15" s="61"/>
      <c r="K15" s="60"/>
      <c r="L15" s="62" t="s">
        <v>44</v>
      </c>
      <c r="M15" s="99" t="s">
        <v>75</v>
      </c>
      <c r="N15" s="542"/>
      <c r="O15" s="542"/>
      <c r="P15" s="542"/>
      <c r="Q15" s="542"/>
      <c r="R15" s="543"/>
      <c r="S15" s="63"/>
      <c r="T15" s="104"/>
    </row>
    <row r="16" spans="2:20" s="64" customFormat="1" ht="7.95" customHeight="1">
      <c r="B16" s="112"/>
      <c r="C16" s="112"/>
      <c r="D16" s="112"/>
      <c r="E16" s="157"/>
      <c r="F16" s="157"/>
      <c r="G16" s="157"/>
      <c r="H16" s="157"/>
      <c r="I16" s="76"/>
      <c r="J16" s="61"/>
      <c r="K16" s="60"/>
      <c r="L16" s="92"/>
      <c r="M16" s="92"/>
      <c r="N16" s="92"/>
      <c r="O16" s="92"/>
      <c r="P16" s="89"/>
      <c r="Q16" s="89"/>
      <c r="R16" s="89"/>
      <c r="S16" s="63"/>
      <c r="T16" s="29"/>
    </row>
    <row r="17" spans="2:20" ht="9" customHeight="1" thickBot="1"/>
    <row r="18" spans="2:20" ht="10.5" customHeight="1">
      <c r="B18" s="158" t="s">
        <v>24</v>
      </c>
      <c r="C18" s="159"/>
      <c r="D18" s="129" t="s">
        <v>23</v>
      </c>
      <c r="E18" s="160"/>
      <c r="F18" s="161"/>
      <c r="G18" s="129" t="s">
        <v>20</v>
      </c>
      <c r="H18" s="160"/>
      <c r="I18" s="160"/>
      <c r="J18" s="161"/>
      <c r="K18" s="163" t="s">
        <v>21</v>
      </c>
      <c r="L18" s="164"/>
      <c r="M18" s="164"/>
      <c r="N18" s="164"/>
      <c r="O18" s="164"/>
      <c r="P18" s="164"/>
      <c r="Q18" s="164"/>
      <c r="R18" s="165"/>
      <c r="S18" s="129" t="s">
        <v>22</v>
      </c>
      <c r="T18" s="130"/>
    </row>
    <row r="19" spans="2:20" ht="10.5" customHeight="1">
      <c r="B19" s="135"/>
      <c r="C19" s="136"/>
      <c r="D19" s="131"/>
      <c r="E19" s="103"/>
      <c r="F19" s="162"/>
      <c r="G19" s="131"/>
      <c r="H19" s="103"/>
      <c r="I19" s="103"/>
      <c r="J19" s="162"/>
      <c r="K19" s="166"/>
      <c r="L19" s="116"/>
      <c r="M19" s="116"/>
      <c r="N19" s="116"/>
      <c r="O19" s="116"/>
      <c r="P19" s="116"/>
      <c r="Q19" s="116"/>
      <c r="R19" s="167"/>
      <c r="S19" s="131"/>
      <c r="T19" s="132"/>
    </row>
    <row r="20" spans="2:20" ht="10.5" customHeight="1">
      <c r="B20" s="133">
        <v>1</v>
      </c>
      <c r="C20" s="134"/>
      <c r="D20" s="137" t="str">
        <f>IF(明細1!D9="", "",明細1!D9)</f>
        <v/>
      </c>
      <c r="E20" s="134" t="s">
        <v>11</v>
      </c>
      <c r="F20" s="139" t="str">
        <f>IF(明細1!F9="", "",明細1!F9)</f>
        <v/>
      </c>
      <c r="G20" s="141" t="str">
        <f>IF(明細1!H9="", "",明細1!H9)</f>
        <v/>
      </c>
      <c r="H20" s="142"/>
      <c r="I20" s="142"/>
      <c r="J20" s="143"/>
      <c r="K20" s="147" t="str">
        <f>IF(明細1!M47=0, "",明細1!M47)</f>
        <v/>
      </c>
      <c r="L20" s="148"/>
      <c r="M20" s="148"/>
      <c r="N20" s="148"/>
      <c r="O20" s="148"/>
      <c r="P20" s="148"/>
      <c r="Q20" s="148"/>
      <c r="R20" s="149"/>
      <c r="S20" s="153"/>
      <c r="T20" s="154"/>
    </row>
    <row r="21" spans="2:20" ht="10.5" customHeight="1">
      <c r="B21" s="135"/>
      <c r="C21" s="136"/>
      <c r="D21" s="138"/>
      <c r="E21" s="136"/>
      <c r="F21" s="140"/>
      <c r="G21" s="144"/>
      <c r="H21" s="145"/>
      <c r="I21" s="145"/>
      <c r="J21" s="146"/>
      <c r="K21" s="150"/>
      <c r="L21" s="151"/>
      <c r="M21" s="151"/>
      <c r="N21" s="151"/>
      <c r="O21" s="151"/>
      <c r="P21" s="151"/>
      <c r="Q21" s="151"/>
      <c r="R21" s="152"/>
      <c r="S21" s="155"/>
      <c r="T21" s="156"/>
    </row>
    <row r="22" spans="2:20" ht="10.5" customHeight="1">
      <c r="B22" s="133">
        <v>2</v>
      </c>
      <c r="C22" s="134"/>
      <c r="D22" s="137" t="str">
        <f>IF(明細2!D9="", "",明細2!D9)</f>
        <v/>
      </c>
      <c r="E22" s="134" t="s">
        <v>11</v>
      </c>
      <c r="F22" s="139" t="str">
        <f>IF(明細2!F9="", "",明細2!F9)</f>
        <v/>
      </c>
      <c r="G22" s="141" t="str">
        <f>IF(明細2!H9="", "",明細2!H9)</f>
        <v/>
      </c>
      <c r="H22" s="142" t="str">
        <f>IF(明細2!H9="", "",明細2!H9)</f>
        <v/>
      </c>
      <c r="I22" s="142" t="str">
        <f>IF(明細2!I9="", "",明細2!I9)</f>
        <v/>
      </c>
      <c r="J22" s="143" t="str">
        <f>IF(明細2!J9="", "",明細2!J9)</f>
        <v/>
      </c>
      <c r="K22" s="147" t="str">
        <f>IF(明細2!M47=0, "",明細2!M47)</f>
        <v/>
      </c>
      <c r="L22" s="148"/>
      <c r="M22" s="148"/>
      <c r="N22" s="148"/>
      <c r="O22" s="148"/>
      <c r="P22" s="148"/>
      <c r="Q22" s="148"/>
      <c r="R22" s="149"/>
      <c r="S22" s="153"/>
      <c r="T22" s="154"/>
    </row>
    <row r="23" spans="2:20" ht="10.5" customHeight="1">
      <c r="B23" s="135"/>
      <c r="C23" s="136"/>
      <c r="D23" s="138"/>
      <c r="E23" s="136"/>
      <c r="F23" s="140"/>
      <c r="G23" s="144"/>
      <c r="H23" s="145"/>
      <c r="I23" s="145"/>
      <c r="J23" s="146"/>
      <c r="K23" s="150"/>
      <c r="L23" s="151"/>
      <c r="M23" s="151"/>
      <c r="N23" s="151"/>
      <c r="O23" s="151"/>
      <c r="P23" s="151"/>
      <c r="Q23" s="151"/>
      <c r="R23" s="152"/>
      <c r="S23" s="155"/>
      <c r="T23" s="156"/>
    </row>
    <row r="24" spans="2:20" ht="10.5" customHeight="1">
      <c r="B24" s="133">
        <v>3</v>
      </c>
      <c r="C24" s="134"/>
      <c r="D24" s="137" t="str">
        <f>IF(明細3!D9="", "",明細3!D9)</f>
        <v/>
      </c>
      <c r="E24" s="134" t="s">
        <v>11</v>
      </c>
      <c r="F24" s="139" t="str">
        <f>IF(明細3!F9="", "",明細3!F9)</f>
        <v/>
      </c>
      <c r="G24" s="141" t="str">
        <f>IF(明細3!H9="", "",明細3!H9)</f>
        <v/>
      </c>
      <c r="H24" s="142"/>
      <c r="I24" s="142"/>
      <c r="J24" s="143"/>
      <c r="K24" s="147" t="str">
        <f>IF(明細3!M47=0, "",明細3!M47)</f>
        <v/>
      </c>
      <c r="L24" s="148"/>
      <c r="M24" s="148"/>
      <c r="N24" s="148"/>
      <c r="O24" s="148"/>
      <c r="P24" s="148"/>
      <c r="Q24" s="148"/>
      <c r="R24" s="149"/>
      <c r="S24" s="153"/>
      <c r="T24" s="154"/>
    </row>
    <row r="25" spans="2:20" ht="10.5" customHeight="1">
      <c r="B25" s="135"/>
      <c r="C25" s="136"/>
      <c r="D25" s="138"/>
      <c r="E25" s="136"/>
      <c r="F25" s="140"/>
      <c r="G25" s="144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2"/>
      <c r="S25" s="155"/>
      <c r="T25" s="156"/>
    </row>
    <row r="26" spans="2:20" ht="10.5" customHeight="1">
      <c r="B26" s="133">
        <v>4</v>
      </c>
      <c r="C26" s="134"/>
      <c r="D26" s="137" t="str">
        <f>IF(明細4!D9="", "",明細4!D9)</f>
        <v/>
      </c>
      <c r="E26" s="134" t="s">
        <v>11</v>
      </c>
      <c r="F26" s="139" t="str">
        <f>IF(明細4!F9="", "",明細4!F9)</f>
        <v/>
      </c>
      <c r="G26" s="141" t="str">
        <f>IF(明細4!H9="", "",明細4!H9)</f>
        <v/>
      </c>
      <c r="H26" s="142"/>
      <c r="I26" s="142"/>
      <c r="J26" s="143"/>
      <c r="K26" s="147" t="str">
        <f>IF(明細4!M47=0, "",明細4!M47)</f>
        <v/>
      </c>
      <c r="L26" s="148"/>
      <c r="M26" s="148"/>
      <c r="N26" s="148"/>
      <c r="O26" s="148"/>
      <c r="P26" s="148"/>
      <c r="Q26" s="148"/>
      <c r="R26" s="149"/>
      <c r="S26" s="153"/>
      <c r="T26" s="154"/>
    </row>
    <row r="27" spans="2:20" ht="10.5" customHeight="1">
      <c r="B27" s="135"/>
      <c r="C27" s="136"/>
      <c r="D27" s="138"/>
      <c r="E27" s="136"/>
      <c r="F27" s="140"/>
      <c r="G27" s="144"/>
      <c r="H27" s="145"/>
      <c r="I27" s="145"/>
      <c r="J27" s="146"/>
      <c r="K27" s="150"/>
      <c r="L27" s="151"/>
      <c r="M27" s="151"/>
      <c r="N27" s="151"/>
      <c r="O27" s="151"/>
      <c r="P27" s="151"/>
      <c r="Q27" s="151"/>
      <c r="R27" s="152"/>
      <c r="S27" s="155"/>
      <c r="T27" s="156"/>
    </row>
    <row r="28" spans="2:20" ht="10.5" customHeight="1">
      <c r="B28" s="133">
        <v>5</v>
      </c>
      <c r="C28" s="134"/>
      <c r="D28" s="137" t="str">
        <f>IF(明細5!D9="", "",明細5!D9)</f>
        <v/>
      </c>
      <c r="E28" s="134" t="s">
        <v>11</v>
      </c>
      <c r="F28" s="139" t="str">
        <f>IF(明細5!F9="", "",明細5!F9)</f>
        <v/>
      </c>
      <c r="G28" s="141" t="str">
        <f>IF(明細5!H9="", "",明細5!H9)</f>
        <v/>
      </c>
      <c r="H28" s="142"/>
      <c r="I28" s="142"/>
      <c r="J28" s="143"/>
      <c r="K28" s="147" t="str">
        <f>IF(明細5!M47=0, "",明細5!M47)</f>
        <v/>
      </c>
      <c r="L28" s="148"/>
      <c r="M28" s="148"/>
      <c r="N28" s="148"/>
      <c r="O28" s="148"/>
      <c r="P28" s="148"/>
      <c r="Q28" s="148"/>
      <c r="R28" s="149"/>
      <c r="S28" s="153"/>
      <c r="T28" s="154"/>
    </row>
    <row r="29" spans="2:20" ht="10.5" customHeight="1">
      <c r="B29" s="135"/>
      <c r="C29" s="136"/>
      <c r="D29" s="138"/>
      <c r="E29" s="136"/>
      <c r="F29" s="140"/>
      <c r="G29" s="144"/>
      <c r="H29" s="145"/>
      <c r="I29" s="145"/>
      <c r="J29" s="146"/>
      <c r="K29" s="150"/>
      <c r="L29" s="151"/>
      <c r="M29" s="151"/>
      <c r="N29" s="151"/>
      <c r="O29" s="151"/>
      <c r="P29" s="151"/>
      <c r="Q29" s="151"/>
      <c r="R29" s="152"/>
      <c r="S29" s="155"/>
      <c r="T29" s="156"/>
    </row>
    <row r="30" spans="2:20" ht="10.5" customHeight="1">
      <c r="B30" s="133">
        <v>6</v>
      </c>
      <c r="C30" s="134"/>
      <c r="D30" s="137" t="str">
        <f>IF(明細6!D9="", "",明細6!D9)</f>
        <v/>
      </c>
      <c r="E30" s="134" t="s">
        <v>11</v>
      </c>
      <c r="F30" s="139" t="str">
        <f>IF(明細6!F9="", "",明細6!F9)</f>
        <v/>
      </c>
      <c r="G30" s="141" t="str">
        <f>IF(明細6!H9="", "",明細6!H9)</f>
        <v/>
      </c>
      <c r="H30" s="142"/>
      <c r="I30" s="142"/>
      <c r="J30" s="143"/>
      <c r="K30" s="147" t="str">
        <f>IF(明細6!M47=0, "",明細6!M47)</f>
        <v/>
      </c>
      <c r="L30" s="148"/>
      <c r="M30" s="148"/>
      <c r="N30" s="148"/>
      <c r="O30" s="148"/>
      <c r="P30" s="148"/>
      <c r="Q30" s="148"/>
      <c r="R30" s="149"/>
      <c r="S30" s="153"/>
      <c r="T30" s="154"/>
    </row>
    <row r="31" spans="2:20" ht="10.5" customHeight="1">
      <c r="B31" s="135"/>
      <c r="C31" s="136"/>
      <c r="D31" s="138"/>
      <c r="E31" s="136"/>
      <c r="F31" s="140"/>
      <c r="G31" s="144"/>
      <c r="H31" s="145"/>
      <c r="I31" s="145"/>
      <c r="J31" s="146"/>
      <c r="K31" s="150"/>
      <c r="L31" s="151"/>
      <c r="M31" s="151"/>
      <c r="N31" s="151"/>
      <c r="O31" s="151"/>
      <c r="P31" s="151"/>
      <c r="Q31" s="151"/>
      <c r="R31" s="152"/>
      <c r="S31" s="155"/>
      <c r="T31" s="156"/>
    </row>
    <row r="32" spans="2:20" ht="10.5" customHeight="1">
      <c r="B32" s="133">
        <v>7</v>
      </c>
      <c r="C32" s="134"/>
      <c r="D32" s="137" t="str">
        <f>IF(明細7!D9="", "",明細7!D9)</f>
        <v/>
      </c>
      <c r="E32" s="134" t="s">
        <v>11</v>
      </c>
      <c r="F32" s="139" t="str">
        <f>IF(明細7!F9="", "",明細7!F9)</f>
        <v/>
      </c>
      <c r="G32" s="141" t="str">
        <f>IF(明細7!H9="", "",明細7!H9)</f>
        <v/>
      </c>
      <c r="H32" s="142"/>
      <c r="I32" s="142"/>
      <c r="J32" s="143"/>
      <c r="K32" s="147" t="str">
        <f>IF(明細7!M47=0, "",明細7!M47)</f>
        <v/>
      </c>
      <c r="L32" s="148"/>
      <c r="M32" s="148"/>
      <c r="N32" s="148"/>
      <c r="O32" s="148"/>
      <c r="P32" s="148"/>
      <c r="Q32" s="148"/>
      <c r="R32" s="149"/>
      <c r="S32" s="153"/>
      <c r="T32" s="154"/>
    </row>
    <row r="33" spans="2:22" ht="10.5" customHeight="1">
      <c r="B33" s="135"/>
      <c r="C33" s="136"/>
      <c r="D33" s="138"/>
      <c r="E33" s="136"/>
      <c r="F33" s="140"/>
      <c r="G33" s="144"/>
      <c r="H33" s="145"/>
      <c r="I33" s="145"/>
      <c r="J33" s="146"/>
      <c r="K33" s="150"/>
      <c r="L33" s="151"/>
      <c r="M33" s="151"/>
      <c r="N33" s="151"/>
      <c r="O33" s="151"/>
      <c r="P33" s="151"/>
      <c r="Q33" s="151"/>
      <c r="R33" s="152"/>
      <c r="S33" s="155"/>
      <c r="T33" s="156"/>
    </row>
    <row r="34" spans="2:22" ht="10.5" customHeight="1">
      <c r="B34" s="133">
        <v>8</v>
      </c>
      <c r="C34" s="134"/>
      <c r="D34" s="137" t="str">
        <f>IF(明細8!D9="", "",明細8!D9)</f>
        <v/>
      </c>
      <c r="E34" s="134" t="s">
        <v>11</v>
      </c>
      <c r="F34" s="139" t="str">
        <f>IF(明細8!F9="", "",明細8!F9)</f>
        <v/>
      </c>
      <c r="G34" s="141" t="str">
        <f>IF(明細8!H9="", "",明細8!H9)</f>
        <v/>
      </c>
      <c r="H34" s="142"/>
      <c r="I34" s="142"/>
      <c r="J34" s="143"/>
      <c r="K34" s="147" t="str">
        <f>IF(明細8!M47=0, "",明細8!M47)</f>
        <v/>
      </c>
      <c r="L34" s="148"/>
      <c r="M34" s="148"/>
      <c r="N34" s="148"/>
      <c r="O34" s="148"/>
      <c r="P34" s="148"/>
      <c r="Q34" s="148"/>
      <c r="R34" s="149"/>
      <c r="S34" s="153"/>
      <c r="T34" s="154"/>
    </row>
    <row r="35" spans="2:22" ht="10.5" customHeight="1">
      <c r="B35" s="135"/>
      <c r="C35" s="136"/>
      <c r="D35" s="138"/>
      <c r="E35" s="136"/>
      <c r="F35" s="140"/>
      <c r="G35" s="144"/>
      <c r="H35" s="145"/>
      <c r="I35" s="145"/>
      <c r="J35" s="146"/>
      <c r="K35" s="150"/>
      <c r="L35" s="151"/>
      <c r="M35" s="151"/>
      <c r="N35" s="151"/>
      <c r="O35" s="151"/>
      <c r="P35" s="151"/>
      <c r="Q35" s="151"/>
      <c r="R35" s="152"/>
      <c r="S35" s="155"/>
      <c r="T35" s="156"/>
    </row>
    <row r="36" spans="2:22" ht="10.5" customHeight="1">
      <c r="B36" s="133">
        <v>9</v>
      </c>
      <c r="C36" s="134"/>
      <c r="D36" s="137" t="str">
        <f>IF(明細9!D9="", "",明細9!D9)</f>
        <v/>
      </c>
      <c r="E36" s="134" t="s">
        <v>11</v>
      </c>
      <c r="F36" s="139" t="str">
        <f>IF(明細9!F9="", "",明細9!F9)</f>
        <v/>
      </c>
      <c r="G36" s="141" t="str">
        <f>IF(明細9!H9="", "",明細9!H9)</f>
        <v/>
      </c>
      <c r="H36" s="142"/>
      <c r="I36" s="142"/>
      <c r="J36" s="143"/>
      <c r="K36" s="147" t="str">
        <f>IF(明細9!M47=0, "",明細9!M47)</f>
        <v/>
      </c>
      <c r="L36" s="148"/>
      <c r="M36" s="148"/>
      <c r="N36" s="148"/>
      <c r="O36" s="148"/>
      <c r="P36" s="148"/>
      <c r="Q36" s="148"/>
      <c r="R36" s="149"/>
      <c r="S36" s="153"/>
      <c r="T36" s="154"/>
    </row>
    <row r="37" spans="2:22" ht="10.5" customHeight="1">
      <c r="B37" s="135"/>
      <c r="C37" s="136"/>
      <c r="D37" s="138"/>
      <c r="E37" s="136"/>
      <c r="F37" s="140"/>
      <c r="G37" s="144"/>
      <c r="H37" s="145"/>
      <c r="I37" s="145"/>
      <c r="J37" s="146"/>
      <c r="K37" s="150"/>
      <c r="L37" s="151"/>
      <c r="M37" s="151"/>
      <c r="N37" s="151"/>
      <c r="O37" s="151"/>
      <c r="P37" s="151"/>
      <c r="Q37" s="151"/>
      <c r="R37" s="152"/>
      <c r="S37" s="155"/>
      <c r="T37" s="156"/>
    </row>
    <row r="38" spans="2:22" ht="10.5" customHeight="1">
      <c r="B38" s="133">
        <v>10</v>
      </c>
      <c r="C38" s="134"/>
      <c r="D38" s="137" t="str">
        <f>IF(明細10!D9="", "",明細10!D9)</f>
        <v/>
      </c>
      <c r="E38" s="134" t="s">
        <v>11</v>
      </c>
      <c r="F38" s="139" t="str">
        <f>IF(明細10!F9="", "",明細10!F9)</f>
        <v/>
      </c>
      <c r="G38" s="141" t="str">
        <f>IF(明細10!H9="", "",明細10!H9)</f>
        <v/>
      </c>
      <c r="H38" s="142"/>
      <c r="I38" s="142"/>
      <c r="J38" s="143"/>
      <c r="K38" s="147" t="str">
        <f>IF(明細10!M47=0, "",明細10!M47)</f>
        <v/>
      </c>
      <c r="L38" s="148"/>
      <c r="M38" s="148"/>
      <c r="N38" s="148"/>
      <c r="O38" s="148"/>
      <c r="P38" s="148"/>
      <c r="Q38" s="148"/>
      <c r="R38" s="149"/>
      <c r="S38" s="153"/>
      <c r="T38" s="154"/>
      <c r="V38" s="31"/>
    </row>
    <row r="39" spans="2:22" ht="10.5" customHeight="1">
      <c r="B39" s="135"/>
      <c r="C39" s="136"/>
      <c r="D39" s="138"/>
      <c r="E39" s="136"/>
      <c r="F39" s="140"/>
      <c r="G39" s="144"/>
      <c r="H39" s="145"/>
      <c r="I39" s="145"/>
      <c r="J39" s="146"/>
      <c r="K39" s="150"/>
      <c r="L39" s="151"/>
      <c r="M39" s="151"/>
      <c r="N39" s="151"/>
      <c r="O39" s="151"/>
      <c r="P39" s="151"/>
      <c r="Q39" s="151"/>
      <c r="R39" s="152"/>
      <c r="S39" s="155"/>
      <c r="T39" s="156"/>
    </row>
    <row r="40" spans="2:22" ht="10.5" customHeight="1">
      <c r="B40" s="133">
        <v>11</v>
      </c>
      <c r="C40" s="134"/>
      <c r="D40" s="168" t="str">
        <f>IF(明細11!D9="", "",明細11!D9)</f>
        <v/>
      </c>
      <c r="E40" s="134" t="s">
        <v>11</v>
      </c>
      <c r="F40" s="170" t="str">
        <f>IF(明細11!F9="", "",明細11!F9)</f>
        <v/>
      </c>
      <c r="G40" s="141" t="str">
        <f>IF(明細11!H9="", "",明細11!H9)</f>
        <v/>
      </c>
      <c r="H40" s="142"/>
      <c r="I40" s="142"/>
      <c r="J40" s="143"/>
      <c r="K40" s="172" t="str">
        <f>IF(明細11!M47=0, "",明細11!M47)</f>
        <v/>
      </c>
      <c r="L40" s="173"/>
      <c r="M40" s="173"/>
      <c r="N40" s="173"/>
      <c r="O40" s="173"/>
      <c r="P40" s="173"/>
      <c r="Q40" s="173"/>
      <c r="R40" s="174"/>
      <c r="S40" s="153"/>
      <c r="T40" s="154"/>
    </row>
    <row r="41" spans="2:22" ht="10.5" customHeight="1">
      <c r="B41" s="135"/>
      <c r="C41" s="136"/>
      <c r="D41" s="169"/>
      <c r="E41" s="136"/>
      <c r="F41" s="171"/>
      <c r="G41" s="144"/>
      <c r="H41" s="145"/>
      <c r="I41" s="145"/>
      <c r="J41" s="146"/>
      <c r="K41" s="175"/>
      <c r="L41" s="176"/>
      <c r="M41" s="176"/>
      <c r="N41" s="176"/>
      <c r="O41" s="176"/>
      <c r="P41" s="176"/>
      <c r="Q41" s="176"/>
      <c r="R41" s="177"/>
      <c r="S41" s="155"/>
      <c r="T41" s="156"/>
    </row>
    <row r="42" spans="2:22" ht="10.5" customHeight="1">
      <c r="B42" s="133">
        <v>12</v>
      </c>
      <c r="C42" s="134"/>
      <c r="D42" s="168" t="str">
        <f>IF(明細12!D9="", "",明細12!D9)</f>
        <v/>
      </c>
      <c r="E42" s="134" t="s">
        <v>11</v>
      </c>
      <c r="F42" s="170" t="str">
        <f>IF(明細12!F9="", "",明細12!F9)</f>
        <v/>
      </c>
      <c r="G42" s="141" t="str">
        <f>IF(明細12!H9="", "",明細12!H9)</f>
        <v/>
      </c>
      <c r="H42" s="142"/>
      <c r="I42" s="142"/>
      <c r="J42" s="143"/>
      <c r="K42" s="172" t="str">
        <f>IF(明細12!M47=0, "",明細12!M47)</f>
        <v/>
      </c>
      <c r="L42" s="173"/>
      <c r="M42" s="173"/>
      <c r="N42" s="173"/>
      <c r="O42" s="173"/>
      <c r="P42" s="173"/>
      <c r="Q42" s="173"/>
      <c r="R42" s="174"/>
      <c r="S42" s="153"/>
      <c r="T42" s="154"/>
    </row>
    <row r="43" spans="2:22" ht="10.5" customHeight="1" thickBot="1">
      <c r="B43" s="135"/>
      <c r="C43" s="136"/>
      <c r="D43" s="169"/>
      <c r="E43" s="136"/>
      <c r="F43" s="171"/>
      <c r="G43" s="144"/>
      <c r="H43" s="145"/>
      <c r="I43" s="145"/>
      <c r="J43" s="146"/>
      <c r="K43" s="208"/>
      <c r="L43" s="209"/>
      <c r="M43" s="209"/>
      <c r="N43" s="209"/>
      <c r="O43" s="209"/>
      <c r="P43" s="209"/>
      <c r="Q43" s="209"/>
      <c r="R43" s="210"/>
      <c r="S43" s="178"/>
      <c r="T43" s="179"/>
    </row>
    <row r="44" spans="2:22" ht="10.5" customHeight="1">
      <c r="B44" s="180" t="s">
        <v>26</v>
      </c>
      <c r="C44" s="160"/>
      <c r="D44" s="160"/>
      <c r="E44" s="160"/>
      <c r="F44" s="160"/>
      <c r="G44" s="160"/>
      <c r="H44" s="160"/>
      <c r="I44" s="160"/>
      <c r="J44" s="161"/>
      <c r="K44" s="184" t="str">
        <f>IF(SUM(K20:R43)=0, "", SUM(K20:R43))</f>
        <v/>
      </c>
      <c r="L44" s="185"/>
      <c r="M44" s="185"/>
      <c r="N44" s="185"/>
      <c r="O44" s="185"/>
      <c r="P44" s="185"/>
      <c r="Q44" s="185"/>
      <c r="R44" s="186"/>
      <c r="S44" s="190"/>
      <c r="T44" s="191"/>
    </row>
    <row r="45" spans="2:22" ht="10.5" customHeight="1" thickBot="1">
      <c r="B45" s="181"/>
      <c r="C45" s="182"/>
      <c r="D45" s="182"/>
      <c r="E45" s="182"/>
      <c r="F45" s="182"/>
      <c r="G45" s="182"/>
      <c r="H45" s="182"/>
      <c r="I45" s="182"/>
      <c r="J45" s="183"/>
      <c r="K45" s="187"/>
      <c r="L45" s="188"/>
      <c r="M45" s="188"/>
      <c r="N45" s="188"/>
      <c r="O45" s="188"/>
      <c r="P45" s="188"/>
      <c r="Q45" s="188"/>
      <c r="R45" s="189"/>
      <c r="S45" s="192"/>
      <c r="T45" s="193"/>
    </row>
    <row r="46" spans="2:22" ht="18" customHeight="1">
      <c r="B46" s="3"/>
      <c r="C46" s="3"/>
      <c r="D46" s="3"/>
      <c r="E46" s="3"/>
      <c r="F46" s="3"/>
      <c r="G46" s="3"/>
      <c r="H46" s="3"/>
      <c r="I46" s="3"/>
      <c r="J46" s="3"/>
      <c r="K46" s="194" t="s">
        <v>28</v>
      </c>
      <c r="L46" s="195"/>
      <c r="M46" s="200" t="s">
        <v>29</v>
      </c>
      <c r="N46" s="201"/>
      <c r="O46" s="530"/>
      <c r="P46" s="531"/>
      <c r="Q46" s="532"/>
      <c r="R46" s="277" t="s">
        <v>30</v>
      </c>
      <c r="S46" s="278"/>
      <c r="T46" s="59"/>
    </row>
    <row r="47" spans="2:22" ht="18" customHeight="1">
      <c r="B47" s="3"/>
      <c r="C47" s="3"/>
      <c r="D47" s="3"/>
      <c r="E47" s="3"/>
      <c r="F47" s="3"/>
      <c r="G47" s="3"/>
      <c r="H47" s="3"/>
      <c r="I47" s="3"/>
      <c r="J47" s="3"/>
      <c r="K47" s="196"/>
      <c r="L47" s="197"/>
      <c r="M47" s="206" t="s">
        <v>34</v>
      </c>
      <c r="N47" s="207"/>
      <c r="O47" s="533"/>
      <c r="P47" s="534"/>
      <c r="Q47" s="535"/>
      <c r="R47" s="258" t="s">
        <v>35</v>
      </c>
      <c r="S47" s="259"/>
      <c r="T47" s="58"/>
    </row>
    <row r="48" spans="2:22" ht="18" customHeight="1" thickBot="1">
      <c r="K48" s="198"/>
      <c r="L48" s="199"/>
      <c r="M48" s="218" t="s">
        <v>36</v>
      </c>
      <c r="N48" s="219"/>
      <c r="O48" s="536"/>
      <c r="P48" s="537"/>
      <c r="Q48" s="537"/>
      <c r="R48" s="537"/>
      <c r="S48" s="537"/>
      <c r="T48" s="538"/>
    </row>
    <row r="49" spans="2:20" ht="12" customHeight="1">
      <c r="H49" s="113" t="s">
        <v>27</v>
      </c>
      <c r="I49" s="113"/>
      <c r="J49" s="113"/>
      <c r="K49" s="14"/>
      <c r="L49" s="15"/>
      <c r="M49" s="15"/>
      <c r="N49" s="15"/>
      <c r="O49" s="15"/>
      <c r="P49" s="15"/>
      <c r="Q49" s="15"/>
    </row>
    <row r="50" spans="2:20" ht="10.199999999999999" customHeight="1" thickBot="1">
      <c r="H50" s="114"/>
      <c r="I50" s="114"/>
      <c r="J50" s="114"/>
      <c r="K50" s="14"/>
      <c r="L50" s="15"/>
      <c r="M50" s="15"/>
      <c r="N50" s="15"/>
      <c r="O50" s="24"/>
      <c r="P50" s="15"/>
      <c r="Q50" s="15"/>
    </row>
    <row r="51" spans="2:20" ht="12" customHeight="1">
      <c r="I51" s="14"/>
      <c r="J51" s="14"/>
      <c r="K51" s="14"/>
      <c r="L51" s="223" t="s">
        <v>18</v>
      </c>
      <c r="M51" s="211" t="str">
        <f>IF(M3="", "", M3)</f>
        <v/>
      </c>
      <c r="N51" s="223" t="s">
        <v>17</v>
      </c>
      <c r="O51" s="211" t="str">
        <f>IF(O3="", "", O3)</f>
        <v/>
      </c>
      <c r="P51" s="223" t="s">
        <v>0</v>
      </c>
      <c r="Q51" s="211" t="str">
        <f>IF(Q3="", "", Q3)</f>
        <v/>
      </c>
      <c r="R51" s="102" t="s">
        <v>1</v>
      </c>
    </row>
    <row r="52" spans="2:20" ht="12" customHeight="1">
      <c r="B52" s="213" t="s">
        <v>54</v>
      </c>
      <c r="C52" s="213"/>
      <c r="D52" s="213"/>
      <c r="E52" s="213"/>
      <c r="F52" s="213"/>
      <c r="G52" s="13"/>
      <c r="H52" s="113"/>
      <c r="I52" s="113"/>
      <c r="J52" s="113"/>
      <c r="K52" s="14"/>
      <c r="L52" s="224"/>
      <c r="M52" s="212"/>
      <c r="N52" s="224"/>
      <c r="O52" s="212"/>
      <c r="P52" s="224"/>
      <c r="Q52" s="212"/>
      <c r="R52" s="103"/>
      <c r="T52" s="8"/>
    </row>
    <row r="53" spans="2:20" ht="12" customHeight="1">
      <c r="B53" s="213"/>
      <c r="C53" s="213"/>
      <c r="D53" s="213"/>
      <c r="E53" s="213"/>
      <c r="F53" s="213"/>
      <c r="G53" s="13"/>
      <c r="H53" s="113"/>
      <c r="I53" s="113"/>
      <c r="J53" s="113"/>
      <c r="K53" s="14"/>
      <c r="L53" s="15"/>
      <c r="M53" s="15"/>
      <c r="N53" s="15"/>
      <c r="O53" s="15"/>
      <c r="P53" s="15"/>
      <c r="Q53" s="15"/>
      <c r="T53" s="8"/>
    </row>
    <row r="54" spans="2:20" ht="13.95" customHeight="1">
      <c r="G54" s="13"/>
      <c r="H54" s="13"/>
      <c r="I54" s="13"/>
      <c r="J54" s="13"/>
      <c r="K54" s="14"/>
      <c r="L54" s="81"/>
      <c r="M54" s="82"/>
      <c r="N54" s="83"/>
      <c r="O54" s="84"/>
      <c r="P54" s="85"/>
      <c r="Q54" s="85"/>
      <c r="R54" s="85"/>
      <c r="T54" s="30" t="s">
        <v>16</v>
      </c>
    </row>
    <row r="55" spans="2:20" ht="13.95" customHeight="1">
      <c r="B55" s="105" t="s">
        <v>56</v>
      </c>
      <c r="C55" s="106"/>
      <c r="D55" s="106"/>
      <c r="E55" s="108">
        <f>E7</f>
        <v>0</v>
      </c>
      <c r="F55" s="108"/>
      <c r="G55" s="108"/>
      <c r="I55" s="13"/>
      <c r="J55" s="13"/>
      <c r="K55" s="14"/>
      <c r="L55" s="86"/>
      <c r="M55" s="87"/>
      <c r="N55" s="87"/>
      <c r="O55" s="87"/>
      <c r="P55" s="87"/>
      <c r="Q55" s="87"/>
      <c r="R55" s="87"/>
      <c r="T55" s="73"/>
    </row>
    <row r="56" spans="2:20" ht="13.95" customHeight="1">
      <c r="B56" s="107"/>
      <c r="C56" s="107"/>
      <c r="D56" s="107"/>
      <c r="E56" s="109"/>
      <c r="F56" s="109"/>
      <c r="G56" s="109"/>
      <c r="I56" s="76"/>
      <c r="J56" s="13"/>
      <c r="K56" s="14"/>
      <c r="L56" s="16" t="s">
        <v>45</v>
      </c>
      <c r="M56" s="71" t="str">
        <f>IF(M8="", "", M8)</f>
        <v/>
      </c>
      <c r="N56" s="70" t="s">
        <v>48</v>
      </c>
      <c r="O56" s="72" t="str">
        <f>IF(O8="", "", O8)</f>
        <v/>
      </c>
      <c r="P56" s="67"/>
      <c r="Q56" s="67"/>
      <c r="R56" s="68"/>
      <c r="S56" s="18"/>
      <c r="T56" s="74"/>
    </row>
    <row r="57" spans="2:20" ht="13.95" customHeight="1">
      <c r="B57" s="3"/>
      <c r="C57" s="3"/>
      <c r="D57" s="3"/>
      <c r="E57" s="3"/>
      <c r="F57" s="3"/>
      <c r="G57" s="3"/>
      <c r="H57" s="3"/>
      <c r="I57" s="76"/>
      <c r="J57" s="13"/>
      <c r="K57" s="14"/>
      <c r="L57" s="17"/>
      <c r="M57" s="227" t="str">
        <f>IF(M9="", "", M9)</f>
        <v/>
      </c>
      <c r="N57" s="227"/>
      <c r="O57" s="227"/>
      <c r="P57" s="227"/>
      <c r="Q57" s="227"/>
      <c r="R57" s="228"/>
      <c r="S57" s="18"/>
      <c r="T57" s="74"/>
    </row>
    <row r="58" spans="2:20" ht="13.95" customHeight="1">
      <c r="B58" s="112"/>
      <c r="C58" s="112"/>
      <c r="D58" s="112"/>
      <c r="E58" s="112" t="s">
        <v>55</v>
      </c>
      <c r="F58" s="112"/>
      <c r="G58" s="112" t="s">
        <v>53</v>
      </c>
      <c r="H58" s="112"/>
      <c r="I58" s="76"/>
      <c r="J58" s="13"/>
      <c r="K58" s="14"/>
      <c r="L58" s="17"/>
      <c r="M58" s="227"/>
      <c r="N58" s="227"/>
      <c r="O58" s="227"/>
      <c r="P58" s="227"/>
      <c r="Q58" s="227"/>
      <c r="R58" s="228"/>
      <c r="S58" s="18"/>
      <c r="T58" s="74"/>
    </row>
    <row r="59" spans="2:20" ht="13.95" customHeight="1">
      <c r="B59" s="119" t="s">
        <v>51</v>
      </c>
      <c r="C59" s="120"/>
      <c r="D59" s="121"/>
      <c r="E59" s="122">
        <f>E11</f>
        <v>0</v>
      </c>
      <c r="F59" s="123"/>
      <c r="G59" s="122">
        <f>G11</f>
        <v>0</v>
      </c>
      <c r="H59" s="123"/>
      <c r="I59" s="76"/>
      <c r="J59" s="10"/>
      <c r="K59" s="14"/>
      <c r="L59" s="229" t="s">
        <v>14</v>
      </c>
      <c r="M59" s="227" t="str">
        <f>IF(M11="", "", M11)</f>
        <v/>
      </c>
      <c r="N59" s="227"/>
      <c r="O59" s="227"/>
      <c r="P59" s="227"/>
      <c r="Q59" s="227"/>
      <c r="R59" s="228"/>
      <c r="S59" s="18"/>
      <c r="T59" s="74"/>
    </row>
    <row r="60" spans="2:20" ht="13.95" customHeight="1">
      <c r="B60" s="119" t="s">
        <v>52</v>
      </c>
      <c r="C60" s="120"/>
      <c r="D60" s="121"/>
      <c r="E60" s="122">
        <f t="shared" ref="E60:G62" si="0">E12</f>
        <v>0</v>
      </c>
      <c r="F60" s="123"/>
      <c r="G60" s="122">
        <f t="shared" si="0"/>
        <v>0</v>
      </c>
      <c r="H60" s="123"/>
      <c r="I60" s="76"/>
      <c r="J60" s="10"/>
      <c r="K60" s="14"/>
      <c r="L60" s="229"/>
      <c r="M60" s="227"/>
      <c r="N60" s="227"/>
      <c r="O60" s="227"/>
      <c r="P60" s="227"/>
      <c r="Q60" s="227"/>
      <c r="R60" s="228"/>
      <c r="S60" s="20"/>
      <c r="T60" s="75"/>
    </row>
    <row r="61" spans="2:20" ht="13.95" customHeight="1">
      <c r="B61" s="119" t="s">
        <v>62</v>
      </c>
      <c r="C61" s="120"/>
      <c r="D61" s="121"/>
      <c r="E61" s="122">
        <f t="shared" si="0"/>
        <v>0</v>
      </c>
      <c r="F61" s="123"/>
      <c r="G61" s="122">
        <f t="shared" si="0"/>
        <v>0</v>
      </c>
      <c r="H61" s="123"/>
      <c r="I61" s="76"/>
      <c r="J61" s="11"/>
      <c r="K61" s="3"/>
      <c r="L61" s="94" t="s">
        <v>39</v>
      </c>
      <c r="M61" s="225" t="str">
        <f>IF(M13="", "", M13)</f>
        <v/>
      </c>
      <c r="N61" s="225"/>
      <c r="O61" s="225"/>
      <c r="P61" s="225"/>
      <c r="Q61" s="225"/>
      <c r="R61" s="226"/>
      <c r="S61" s="20"/>
      <c r="T61" s="12"/>
    </row>
    <row r="62" spans="2:20" ht="13.95" customHeight="1">
      <c r="B62" s="119" t="s">
        <v>63</v>
      </c>
      <c r="C62" s="120"/>
      <c r="D62" s="121"/>
      <c r="E62" s="122">
        <f t="shared" si="0"/>
        <v>0</v>
      </c>
      <c r="F62" s="123"/>
      <c r="G62" s="122">
        <f t="shared" si="0"/>
        <v>0</v>
      </c>
      <c r="H62" s="123"/>
      <c r="I62" s="76"/>
      <c r="J62" s="11"/>
      <c r="K62" s="3"/>
      <c r="L62" s="94" t="s">
        <v>42</v>
      </c>
      <c r="M62" s="225" t="str">
        <f>IF(M14="", "", M14)</f>
        <v/>
      </c>
      <c r="N62" s="225"/>
      <c r="O62" s="225"/>
      <c r="P62" s="225"/>
      <c r="Q62" s="225"/>
      <c r="R62" s="226"/>
      <c r="S62" s="20"/>
      <c r="T62" s="12"/>
    </row>
    <row r="63" spans="2:20" ht="12" customHeight="1">
      <c r="B63" s="112" t="s">
        <v>57</v>
      </c>
      <c r="C63" s="112"/>
      <c r="D63" s="112"/>
      <c r="E63" s="157">
        <f>SUM(E59:F62)</f>
        <v>0</v>
      </c>
      <c r="F63" s="157"/>
      <c r="G63" s="157">
        <f>SUM(G59:H62)</f>
        <v>0</v>
      </c>
      <c r="H63" s="157"/>
      <c r="I63" s="76"/>
      <c r="J63" s="25"/>
      <c r="K63" s="3"/>
      <c r="L63" s="62" t="s">
        <v>44</v>
      </c>
      <c r="M63" s="230" t="str">
        <f>IF(M15="", "", M15)</f>
        <v xml:space="preserve">T  </v>
      </c>
      <c r="N63" s="230"/>
      <c r="O63" s="231" t="str">
        <f>IF(N15="", "", N15)</f>
        <v/>
      </c>
      <c r="P63" s="231"/>
      <c r="Q63" s="231" t="str">
        <f>IF(Q15="", "", Q15)</f>
        <v/>
      </c>
      <c r="R63" s="232"/>
      <c r="S63" s="23"/>
      <c r="T63" s="12"/>
    </row>
    <row r="64" spans="2:20" ht="7.95" customHeight="1">
      <c r="B64" s="112"/>
      <c r="C64" s="112"/>
      <c r="D64" s="112"/>
      <c r="E64" s="157"/>
      <c r="F64" s="157"/>
      <c r="G64" s="157"/>
      <c r="H64" s="157"/>
      <c r="I64" s="76"/>
      <c r="J64" s="25"/>
      <c r="K64" s="3"/>
      <c r="L64" s="88"/>
      <c r="M64" s="90"/>
      <c r="N64" s="90"/>
      <c r="O64" s="91"/>
      <c r="P64" s="91"/>
      <c r="Q64" s="91"/>
      <c r="R64" s="91"/>
      <c r="S64" s="23"/>
      <c r="T64" s="12"/>
    </row>
    <row r="65" spans="2:20" ht="9" customHeight="1" thickBot="1">
      <c r="I65" s="14"/>
      <c r="J65" s="14"/>
      <c r="K65" s="14"/>
      <c r="L65" s="15"/>
      <c r="M65" s="15"/>
      <c r="N65" s="15"/>
      <c r="O65" s="15"/>
      <c r="P65" s="15"/>
      <c r="Q65" s="15"/>
    </row>
    <row r="66" spans="2:20" ht="10.5" customHeight="1">
      <c r="B66" s="180" t="s">
        <v>24</v>
      </c>
      <c r="C66" s="160"/>
      <c r="D66" s="129" t="s">
        <v>19</v>
      </c>
      <c r="E66" s="160"/>
      <c r="F66" s="161"/>
      <c r="G66" s="129" t="s">
        <v>20</v>
      </c>
      <c r="H66" s="160"/>
      <c r="I66" s="160"/>
      <c r="J66" s="161"/>
      <c r="K66" s="234" t="s">
        <v>21</v>
      </c>
      <c r="L66" s="235"/>
      <c r="M66" s="235"/>
      <c r="N66" s="235"/>
      <c r="O66" s="235"/>
      <c r="P66" s="235"/>
      <c r="Q66" s="235"/>
      <c r="R66" s="236"/>
      <c r="S66" s="129" t="s">
        <v>22</v>
      </c>
      <c r="T66" s="130"/>
    </row>
    <row r="67" spans="2:20" ht="10.5" customHeight="1">
      <c r="B67" s="233"/>
      <c r="C67" s="103"/>
      <c r="D67" s="131"/>
      <c r="E67" s="103"/>
      <c r="F67" s="162"/>
      <c r="G67" s="131"/>
      <c r="H67" s="103"/>
      <c r="I67" s="103"/>
      <c r="J67" s="162"/>
      <c r="K67" s="237"/>
      <c r="L67" s="224"/>
      <c r="M67" s="224"/>
      <c r="N67" s="224"/>
      <c r="O67" s="224"/>
      <c r="P67" s="224"/>
      <c r="Q67" s="224"/>
      <c r="R67" s="238"/>
      <c r="S67" s="131"/>
      <c r="T67" s="132"/>
    </row>
    <row r="68" spans="2:20" ht="10.5" customHeight="1">
      <c r="B68" s="133">
        <v>1</v>
      </c>
      <c r="C68" s="134"/>
      <c r="D68" s="239" t="str">
        <f>IF(D20="", "", D20)</f>
        <v/>
      </c>
      <c r="E68" s="241" t="s">
        <v>11</v>
      </c>
      <c r="F68" s="243" t="str">
        <f>IF(F20="", "", F20)</f>
        <v/>
      </c>
      <c r="G68" s="141" t="str">
        <f>IF(G20="", "", G20)</f>
        <v/>
      </c>
      <c r="H68" s="142"/>
      <c r="I68" s="142"/>
      <c r="J68" s="143"/>
      <c r="K68" s="245" t="str">
        <f>IF(K20="", "", K20)</f>
        <v/>
      </c>
      <c r="L68" s="246"/>
      <c r="M68" s="246"/>
      <c r="N68" s="246"/>
      <c r="O68" s="246"/>
      <c r="P68" s="246"/>
      <c r="Q68" s="246"/>
      <c r="R68" s="247"/>
      <c r="S68" s="251" t="str">
        <f>IF(S20="", "", S20)</f>
        <v/>
      </c>
      <c r="T68" s="252"/>
    </row>
    <row r="69" spans="2:20" ht="10.5" customHeight="1">
      <c r="B69" s="135"/>
      <c r="C69" s="136"/>
      <c r="D69" s="240"/>
      <c r="E69" s="242"/>
      <c r="F69" s="244"/>
      <c r="G69" s="144"/>
      <c r="H69" s="145"/>
      <c r="I69" s="145"/>
      <c r="J69" s="146"/>
      <c r="K69" s="248"/>
      <c r="L69" s="249"/>
      <c r="M69" s="249"/>
      <c r="N69" s="249"/>
      <c r="O69" s="249"/>
      <c r="P69" s="249"/>
      <c r="Q69" s="249"/>
      <c r="R69" s="250"/>
      <c r="S69" s="131"/>
      <c r="T69" s="132"/>
    </row>
    <row r="70" spans="2:20" ht="10.5" customHeight="1">
      <c r="B70" s="133">
        <v>2</v>
      </c>
      <c r="C70" s="134"/>
      <c r="D70" s="239" t="str">
        <f>IF(D22="", "", D22)</f>
        <v/>
      </c>
      <c r="E70" s="241" t="s">
        <v>11</v>
      </c>
      <c r="F70" s="243" t="str">
        <f>IF(F22="", "", F22)</f>
        <v/>
      </c>
      <c r="G70" s="141" t="str">
        <f>IF(G22="", "", G22)</f>
        <v/>
      </c>
      <c r="H70" s="142"/>
      <c r="I70" s="142"/>
      <c r="J70" s="143"/>
      <c r="K70" s="245" t="str">
        <f>IF(K22="", "", K22)</f>
        <v/>
      </c>
      <c r="L70" s="246"/>
      <c r="M70" s="246"/>
      <c r="N70" s="246"/>
      <c r="O70" s="246"/>
      <c r="P70" s="246"/>
      <c r="Q70" s="246"/>
      <c r="R70" s="247"/>
      <c r="S70" s="251" t="str">
        <f>IF(S22="", "", S22)</f>
        <v/>
      </c>
      <c r="T70" s="252"/>
    </row>
    <row r="71" spans="2:20" ht="10.5" customHeight="1">
      <c r="B71" s="135"/>
      <c r="C71" s="136"/>
      <c r="D71" s="240"/>
      <c r="E71" s="242"/>
      <c r="F71" s="244"/>
      <c r="G71" s="144"/>
      <c r="H71" s="145"/>
      <c r="I71" s="145"/>
      <c r="J71" s="146"/>
      <c r="K71" s="248"/>
      <c r="L71" s="249"/>
      <c r="M71" s="249"/>
      <c r="N71" s="249"/>
      <c r="O71" s="249"/>
      <c r="P71" s="249"/>
      <c r="Q71" s="249"/>
      <c r="R71" s="250"/>
      <c r="S71" s="131"/>
      <c r="T71" s="132"/>
    </row>
    <row r="72" spans="2:20" ht="10.5" customHeight="1">
      <c r="B72" s="133">
        <v>3</v>
      </c>
      <c r="C72" s="134"/>
      <c r="D72" s="239" t="str">
        <f>IF(D24="", "", D24)</f>
        <v/>
      </c>
      <c r="E72" s="241" t="s">
        <v>11</v>
      </c>
      <c r="F72" s="243" t="str">
        <f>IF(F24="", "", F24)</f>
        <v/>
      </c>
      <c r="G72" s="141" t="str">
        <f>IF(G24="", "", G24)</f>
        <v/>
      </c>
      <c r="H72" s="142"/>
      <c r="I72" s="142"/>
      <c r="J72" s="143"/>
      <c r="K72" s="245" t="str">
        <f>IF(K24="", "", K24)</f>
        <v/>
      </c>
      <c r="L72" s="246"/>
      <c r="M72" s="246"/>
      <c r="N72" s="246"/>
      <c r="O72" s="246"/>
      <c r="P72" s="246"/>
      <c r="Q72" s="246"/>
      <c r="R72" s="247"/>
      <c r="S72" s="251" t="str">
        <f>IF(S24="", "", S24)</f>
        <v/>
      </c>
      <c r="T72" s="252"/>
    </row>
    <row r="73" spans="2:20" ht="10.5" customHeight="1">
      <c r="B73" s="135"/>
      <c r="C73" s="136"/>
      <c r="D73" s="240"/>
      <c r="E73" s="242"/>
      <c r="F73" s="244"/>
      <c r="G73" s="144"/>
      <c r="H73" s="145"/>
      <c r="I73" s="145"/>
      <c r="J73" s="146"/>
      <c r="K73" s="248"/>
      <c r="L73" s="249"/>
      <c r="M73" s="249"/>
      <c r="N73" s="249"/>
      <c r="O73" s="249"/>
      <c r="P73" s="249"/>
      <c r="Q73" s="249"/>
      <c r="R73" s="250"/>
      <c r="S73" s="131"/>
      <c r="T73" s="132"/>
    </row>
    <row r="74" spans="2:20" ht="10.5" customHeight="1">
      <c r="B74" s="133">
        <v>4</v>
      </c>
      <c r="C74" s="134"/>
      <c r="D74" s="239" t="str">
        <f>IF(D26="", "", D26)</f>
        <v/>
      </c>
      <c r="E74" s="241" t="s">
        <v>11</v>
      </c>
      <c r="F74" s="243" t="str">
        <f>IF(F26="", "", F26)</f>
        <v/>
      </c>
      <c r="G74" s="141" t="str">
        <f>IF(G26="", "", G26)</f>
        <v/>
      </c>
      <c r="H74" s="142"/>
      <c r="I74" s="142"/>
      <c r="J74" s="143"/>
      <c r="K74" s="245" t="str">
        <f>IF(K26="", "", K26)</f>
        <v/>
      </c>
      <c r="L74" s="246"/>
      <c r="M74" s="246"/>
      <c r="N74" s="246"/>
      <c r="O74" s="246"/>
      <c r="P74" s="246"/>
      <c r="Q74" s="246"/>
      <c r="R74" s="247"/>
      <c r="S74" s="251" t="str">
        <f>IF(S26="", "", S26)</f>
        <v/>
      </c>
      <c r="T74" s="252"/>
    </row>
    <row r="75" spans="2:20" ht="10.5" customHeight="1">
      <c r="B75" s="135"/>
      <c r="C75" s="136"/>
      <c r="D75" s="240"/>
      <c r="E75" s="242"/>
      <c r="F75" s="244"/>
      <c r="G75" s="144"/>
      <c r="H75" s="145"/>
      <c r="I75" s="145"/>
      <c r="J75" s="146"/>
      <c r="K75" s="248"/>
      <c r="L75" s="249"/>
      <c r="M75" s="249"/>
      <c r="N75" s="249"/>
      <c r="O75" s="249"/>
      <c r="P75" s="249"/>
      <c r="Q75" s="249"/>
      <c r="R75" s="250"/>
      <c r="S75" s="131"/>
      <c r="T75" s="132"/>
    </row>
    <row r="76" spans="2:20" ht="10.5" customHeight="1">
      <c r="B76" s="133">
        <v>5</v>
      </c>
      <c r="C76" s="134"/>
      <c r="D76" s="239" t="str">
        <f>IF(D28="", "", D28)</f>
        <v/>
      </c>
      <c r="E76" s="241" t="s">
        <v>11</v>
      </c>
      <c r="F76" s="243" t="str">
        <f>IF(F28="", "", F28)</f>
        <v/>
      </c>
      <c r="G76" s="141" t="str">
        <f>IF(G28="", "", G28)</f>
        <v/>
      </c>
      <c r="H76" s="142"/>
      <c r="I76" s="142"/>
      <c r="J76" s="143"/>
      <c r="K76" s="245" t="str">
        <f>IF(K28="", "", K28)</f>
        <v/>
      </c>
      <c r="L76" s="246"/>
      <c r="M76" s="246"/>
      <c r="N76" s="246"/>
      <c r="O76" s="246"/>
      <c r="P76" s="246"/>
      <c r="Q76" s="246"/>
      <c r="R76" s="247"/>
      <c r="S76" s="251" t="str">
        <f>IF(S28="", "", S28)</f>
        <v/>
      </c>
      <c r="T76" s="252"/>
    </row>
    <row r="77" spans="2:20" ht="10.5" customHeight="1">
      <c r="B77" s="135"/>
      <c r="C77" s="136"/>
      <c r="D77" s="240"/>
      <c r="E77" s="242"/>
      <c r="F77" s="244"/>
      <c r="G77" s="144"/>
      <c r="H77" s="145"/>
      <c r="I77" s="145"/>
      <c r="J77" s="146"/>
      <c r="K77" s="248"/>
      <c r="L77" s="249"/>
      <c r="M77" s="249"/>
      <c r="N77" s="249"/>
      <c r="O77" s="249"/>
      <c r="P77" s="249"/>
      <c r="Q77" s="249"/>
      <c r="R77" s="250"/>
      <c r="S77" s="131"/>
      <c r="T77" s="132"/>
    </row>
    <row r="78" spans="2:20" ht="10.5" customHeight="1">
      <c r="B78" s="133">
        <v>6</v>
      </c>
      <c r="C78" s="134"/>
      <c r="D78" s="239" t="str">
        <f>IF(D30="", "", D30)</f>
        <v/>
      </c>
      <c r="E78" s="241" t="s">
        <v>11</v>
      </c>
      <c r="F78" s="243" t="str">
        <f>IF(F30="", "", F30)</f>
        <v/>
      </c>
      <c r="G78" s="141" t="str">
        <f>IF(G30="", "", G30)</f>
        <v/>
      </c>
      <c r="H78" s="142"/>
      <c r="I78" s="142"/>
      <c r="J78" s="143"/>
      <c r="K78" s="245" t="str">
        <f>IF(K30="", "", K30)</f>
        <v/>
      </c>
      <c r="L78" s="246"/>
      <c r="M78" s="246"/>
      <c r="N78" s="246"/>
      <c r="O78" s="246"/>
      <c r="P78" s="246"/>
      <c r="Q78" s="246"/>
      <c r="R78" s="247"/>
      <c r="S78" s="251" t="str">
        <f>IF(S30="", "", S30)</f>
        <v/>
      </c>
      <c r="T78" s="252"/>
    </row>
    <row r="79" spans="2:20" ht="10.5" customHeight="1">
      <c r="B79" s="135"/>
      <c r="C79" s="136"/>
      <c r="D79" s="240"/>
      <c r="E79" s="242"/>
      <c r="F79" s="244"/>
      <c r="G79" s="144"/>
      <c r="H79" s="145"/>
      <c r="I79" s="145"/>
      <c r="J79" s="146"/>
      <c r="K79" s="248"/>
      <c r="L79" s="249"/>
      <c r="M79" s="249"/>
      <c r="N79" s="249"/>
      <c r="O79" s="249"/>
      <c r="P79" s="249"/>
      <c r="Q79" s="249"/>
      <c r="R79" s="250"/>
      <c r="S79" s="131"/>
      <c r="T79" s="132"/>
    </row>
    <row r="80" spans="2:20" ht="10.5" customHeight="1">
      <c r="B80" s="133">
        <v>7</v>
      </c>
      <c r="C80" s="134"/>
      <c r="D80" s="239" t="str">
        <f>IF(D32="", "", D32)</f>
        <v/>
      </c>
      <c r="E80" s="241" t="s">
        <v>11</v>
      </c>
      <c r="F80" s="243" t="str">
        <f>IF(F32="", "", F32)</f>
        <v/>
      </c>
      <c r="G80" s="141" t="str">
        <f>IF(G32="", "", G32)</f>
        <v/>
      </c>
      <c r="H80" s="142"/>
      <c r="I80" s="142"/>
      <c r="J80" s="143"/>
      <c r="K80" s="245" t="str">
        <f>IF(K32="", "", K32)</f>
        <v/>
      </c>
      <c r="L80" s="246"/>
      <c r="M80" s="246"/>
      <c r="N80" s="246"/>
      <c r="O80" s="246"/>
      <c r="P80" s="246"/>
      <c r="Q80" s="246"/>
      <c r="R80" s="247"/>
      <c r="S80" s="251" t="str">
        <f>IF(S32="", "", S32)</f>
        <v/>
      </c>
      <c r="T80" s="252"/>
    </row>
    <row r="81" spans="2:20" ht="10.5" customHeight="1">
      <c r="B81" s="135"/>
      <c r="C81" s="136"/>
      <c r="D81" s="240"/>
      <c r="E81" s="242"/>
      <c r="F81" s="244"/>
      <c r="G81" s="144"/>
      <c r="H81" s="145"/>
      <c r="I81" s="145"/>
      <c r="J81" s="146"/>
      <c r="K81" s="248"/>
      <c r="L81" s="249"/>
      <c r="M81" s="249"/>
      <c r="N81" s="249"/>
      <c r="O81" s="249"/>
      <c r="P81" s="249"/>
      <c r="Q81" s="249"/>
      <c r="R81" s="250"/>
      <c r="S81" s="131"/>
      <c r="T81" s="132"/>
    </row>
    <row r="82" spans="2:20" ht="10.5" customHeight="1">
      <c r="B82" s="133">
        <v>8</v>
      </c>
      <c r="C82" s="134"/>
      <c r="D82" s="239" t="str">
        <f>IF(D34="", "", D34)</f>
        <v/>
      </c>
      <c r="E82" s="241" t="s">
        <v>11</v>
      </c>
      <c r="F82" s="243" t="str">
        <f>IF(F34="", "", F34)</f>
        <v/>
      </c>
      <c r="G82" s="141" t="str">
        <f>IF(G34="", "", G34)</f>
        <v/>
      </c>
      <c r="H82" s="142"/>
      <c r="I82" s="142"/>
      <c r="J82" s="143"/>
      <c r="K82" s="245" t="str">
        <f>IF(K34="", "", K34)</f>
        <v/>
      </c>
      <c r="L82" s="246"/>
      <c r="M82" s="246"/>
      <c r="N82" s="246"/>
      <c r="O82" s="246"/>
      <c r="P82" s="246"/>
      <c r="Q82" s="246"/>
      <c r="R82" s="247"/>
      <c r="S82" s="251" t="str">
        <f>IF(S34="", "", S34)</f>
        <v/>
      </c>
      <c r="T82" s="252"/>
    </row>
    <row r="83" spans="2:20" ht="10.5" customHeight="1">
      <c r="B83" s="135"/>
      <c r="C83" s="136"/>
      <c r="D83" s="240"/>
      <c r="E83" s="242"/>
      <c r="F83" s="244"/>
      <c r="G83" s="144"/>
      <c r="H83" s="145"/>
      <c r="I83" s="145"/>
      <c r="J83" s="146"/>
      <c r="K83" s="248"/>
      <c r="L83" s="249"/>
      <c r="M83" s="249"/>
      <c r="N83" s="249"/>
      <c r="O83" s="249"/>
      <c r="P83" s="249"/>
      <c r="Q83" s="249"/>
      <c r="R83" s="250"/>
      <c r="S83" s="131"/>
      <c r="T83" s="132"/>
    </row>
    <row r="84" spans="2:20" ht="10.5" customHeight="1">
      <c r="B84" s="133">
        <v>9</v>
      </c>
      <c r="C84" s="134"/>
      <c r="D84" s="239" t="str">
        <f>IF(D36="", "", D36)</f>
        <v/>
      </c>
      <c r="E84" s="241" t="s">
        <v>11</v>
      </c>
      <c r="F84" s="243" t="str">
        <f>IF(F36="", "", F36)</f>
        <v/>
      </c>
      <c r="G84" s="141" t="str">
        <f>IF(G36="", "", G36)</f>
        <v/>
      </c>
      <c r="H84" s="142"/>
      <c r="I84" s="142"/>
      <c r="J84" s="143"/>
      <c r="K84" s="245" t="str">
        <f>IF(K36="", "", K36)</f>
        <v/>
      </c>
      <c r="L84" s="246"/>
      <c r="M84" s="246"/>
      <c r="N84" s="246"/>
      <c r="O84" s="246"/>
      <c r="P84" s="246"/>
      <c r="Q84" s="246"/>
      <c r="R84" s="247"/>
      <c r="S84" s="251" t="str">
        <f>IF(S36="", "", S36)</f>
        <v/>
      </c>
      <c r="T84" s="252"/>
    </row>
    <row r="85" spans="2:20" ht="10.5" customHeight="1">
      <c r="B85" s="135"/>
      <c r="C85" s="136"/>
      <c r="D85" s="240"/>
      <c r="E85" s="242"/>
      <c r="F85" s="244"/>
      <c r="G85" s="144"/>
      <c r="H85" s="145"/>
      <c r="I85" s="145"/>
      <c r="J85" s="146"/>
      <c r="K85" s="248"/>
      <c r="L85" s="249"/>
      <c r="M85" s="249"/>
      <c r="N85" s="249"/>
      <c r="O85" s="249"/>
      <c r="P85" s="249"/>
      <c r="Q85" s="249"/>
      <c r="R85" s="250"/>
      <c r="S85" s="131"/>
      <c r="T85" s="132"/>
    </row>
    <row r="86" spans="2:20" ht="10.5" customHeight="1">
      <c r="B86" s="133">
        <v>10</v>
      </c>
      <c r="C86" s="134"/>
      <c r="D86" s="239" t="str">
        <f>IF(D38="", "", D38)</f>
        <v/>
      </c>
      <c r="E86" s="241" t="s">
        <v>11</v>
      </c>
      <c r="F86" s="243" t="str">
        <f>IF(F38="", "", F38)</f>
        <v/>
      </c>
      <c r="G86" s="141" t="str">
        <f>IF(G38="", "", G38)</f>
        <v/>
      </c>
      <c r="H86" s="142"/>
      <c r="I86" s="142"/>
      <c r="J86" s="143"/>
      <c r="K86" s="245" t="str">
        <f>IF(K38="", "", K38)</f>
        <v/>
      </c>
      <c r="L86" s="246"/>
      <c r="M86" s="246"/>
      <c r="N86" s="246"/>
      <c r="O86" s="246"/>
      <c r="P86" s="246"/>
      <c r="Q86" s="246"/>
      <c r="R86" s="247"/>
      <c r="S86" s="251" t="str">
        <f>IF(S38="", "", S38)</f>
        <v/>
      </c>
      <c r="T86" s="252"/>
    </row>
    <row r="87" spans="2:20" ht="10.5" customHeight="1">
      <c r="B87" s="135"/>
      <c r="C87" s="136"/>
      <c r="D87" s="240"/>
      <c r="E87" s="242"/>
      <c r="F87" s="244"/>
      <c r="G87" s="144"/>
      <c r="H87" s="145"/>
      <c r="I87" s="145"/>
      <c r="J87" s="146"/>
      <c r="K87" s="248"/>
      <c r="L87" s="249"/>
      <c r="M87" s="249"/>
      <c r="N87" s="249"/>
      <c r="O87" s="249"/>
      <c r="P87" s="249"/>
      <c r="Q87" s="249"/>
      <c r="R87" s="250"/>
      <c r="S87" s="131"/>
      <c r="T87" s="132"/>
    </row>
    <row r="88" spans="2:20" ht="10.5" customHeight="1">
      <c r="B88" s="133">
        <v>11</v>
      </c>
      <c r="C88" s="134"/>
      <c r="D88" s="239" t="str">
        <f t="shared" ref="D88" si="1">IF(D40="", "", D40)</f>
        <v/>
      </c>
      <c r="E88" s="241" t="s">
        <v>11</v>
      </c>
      <c r="F88" s="243" t="str">
        <f t="shared" ref="F88" si="2">IF(F40="", "", F40)</f>
        <v/>
      </c>
      <c r="G88" s="141" t="str">
        <f t="shared" ref="G88" si="3">IF(G40="", "", G40)</f>
        <v/>
      </c>
      <c r="H88" s="142"/>
      <c r="I88" s="142"/>
      <c r="J88" s="143"/>
      <c r="K88" s="245" t="str">
        <f t="shared" ref="K88" si="4">IF(K40="", "", K40)</f>
        <v/>
      </c>
      <c r="L88" s="246"/>
      <c r="M88" s="246"/>
      <c r="N88" s="246"/>
      <c r="O88" s="246"/>
      <c r="P88" s="246"/>
      <c r="Q88" s="246"/>
      <c r="R88" s="247"/>
      <c r="S88" s="251" t="str">
        <f>IF(S40="", "", S40)</f>
        <v/>
      </c>
      <c r="T88" s="252"/>
    </row>
    <row r="89" spans="2:20" ht="10.5" customHeight="1">
      <c r="B89" s="135"/>
      <c r="C89" s="136"/>
      <c r="D89" s="240"/>
      <c r="E89" s="242"/>
      <c r="F89" s="244"/>
      <c r="G89" s="144"/>
      <c r="H89" s="145"/>
      <c r="I89" s="145"/>
      <c r="J89" s="146"/>
      <c r="K89" s="248"/>
      <c r="L89" s="249"/>
      <c r="M89" s="249"/>
      <c r="N89" s="249"/>
      <c r="O89" s="249"/>
      <c r="P89" s="249"/>
      <c r="Q89" s="249"/>
      <c r="R89" s="250"/>
      <c r="S89" s="131"/>
      <c r="T89" s="132"/>
    </row>
    <row r="90" spans="2:20" ht="10.5" customHeight="1">
      <c r="B90" s="133">
        <v>12</v>
      </c>
      <c r="C90" s="134"/>
      <c r="D90" s="239" t="str">
        <f t="shared" ref="D90" si="5">IF(D42="", "", D42)</f>
        <v/>
      </c>
      <c r="E90" s="241" t="s">
        <v>11</v>
      </c>
      <c r="F90" s="243" t="str">
        <f t="shared" ref="F90" si="6">IF(F42="", "", F42)</f>
        <v/>
      </c>
      <c r="G90" s="141" t="str">
        <f t="shared" ref="G90" si="7">IF(G42="", "", G42)</f>
        <v/>
      </c>
      <c r="H90" s="142"/>
      <c r="I90" s="142"/>
      <c r="J90" s="143"/>
      <c r="K90" s="245" t="str">
        <f t="shared" ref="K90" si="8">IF(K42="", "", K42)</f>
        <v/>
      </c>
      <c r="L90" s="246"/>
      <c r="M90" s="246"/>
      <c r="N90" s="246"/>
      <c r="O90" s="246"/>
      <c r="P90" s="246"/>
      <c r="Q90" s="246"/>
      <c r="R90" s="247"/>
      <c r="S90" s="251" t="str">
        <f>IF(S42="", "", S42)</f>
        <v/>
      </c>
      <c r="T90" s="252"/>
    </row>
    <row r="91" spans="2:20" ht="10.5" customHeight="1" thickBot="1">
      <c r="B91" s="135"/>
      <c r="C91" s="136"/>
      <c r="D91" s="240"/>
      <c r="E91" s="242"/>
      <c r="F91" s="244"/>
      <c r="G91" s="144"/>
      <c r="H91" s="145"/>
      <c r="I91" s="145"/>
      <c r="J91" s="146"/>
      <c r="K91" s="253"/>
      <c r="L91" s="254"/>
      <c r="M91" s="254"/>
      <c r="N91" s="254"/>
      <c r="O91" s="254"/>
      <c r="P91" s="254"/>
      <c r="Q91" s="254"/>
      <c r="R91" s="255"/>
      <c r="S91" s="131"/>
      <c r="T91" s="132"/>
    </row>
    <row r="92" spans="2:20" ht="10.5" customHeight="1">
      <c r="B92" s="180" t="s">
        <v>26</v>
      </c>
      <c r="C92" s="160"/>
      <c r="D92" s="160"/>
      <c r="E92" s="160"/>
      <c r="F92" s="160"/>
      <c r="G92" s="160"/>
      <c r="H92" s="160"/>
      <c r="I92" s="160"/>
      <c r="J92" s="161"/>
      <c r="K92" s="184" t="str">
        <f>IF(SUM(K68:R91)=0, "", SUM(K68:R91))</f>
        <v/>
      </c>
      <c r="L92" s="185"/>
      <c r="M92" s="185"/>
      <c r="N92" s="185"/>
      <c r="O92" s="185"/>
      <c r="P92" s="185"/>
      <c r="Q92" s="185"/>
      <c r="R92" s="186"/>
      <c r="S92" s="129"/>
      <c r="T92" s="130"/>
    </row>
    <row r="93" spans="2:20" ht="10.5" customHeight="1" thickBot="1">
      <c r="B93" s="181"/>
      <c r="C93" s="182"/>
      <c r="D93" s="182"/>
      <c r="E93" s="182"/>
      <c r="F93" s="182"/>
      <c r="G93" s="182"/>
      <c r="H93" s="182"/>
      <c r="I93" s="182"/>
      <c r="J93" s="183"/>
      <c r="K93" s="187"/>
      <c r="L93" s="188"/>
      <c r="M93" s="188"/>
      <c r="N93" s="188"/>
      <c r="O93" s="188"/>
      <c r="P93" s="188"/>
      <c r="Q93" s="188"/>
      <c r="R93" s="189"/>
      <c r="S93" s="272"/>
      <c r="T93" s="273"/>
    </row>
    <row r="94" spans="2:20" ht="18" customHeight="1">
      <c r="B94" s="3"/>
      <c r="C94" s="3"/>
      <c r="D94" s="3"/>
      <c r="E94" s="3"/>
      <c r="F94" s="3"/>
      <c r="G94" s="3"/>
      <c r="H94" s="3"/>
      <c r="I94" s="3"/>
      <c r="J94" s="3"/>
      <c r="K94" s="194" t="s">
        <v>28</v>
      </c>
      <c r="L94" s="195"/>
      <c r="M94" s="200" t="s">
        <v>29</v>
      </c>
      <c r="N94" s="201"/>
      <c r="O94" s="274" t="str">
        <f>IF(O46="", "", O46)</f>
        <v/>
      </c>
      <c r="P94" s="275"/>
      <c r="Q94" s="276"/>
      <c r="R94" s="277" t="s">
        <v>30</v>
      </c>
      <c r="S94" s="278"/>
      <c r="T94" s="34" t="str">
        <f>IF(T46="", "", T46)</f>
        <v/>
      </c>
    </row>
    <row r="95" spans="2:20" ht="18" customHeight="1">
      <c r="B95" s="3"/>
      <c r="C95" s="3"/>
      <c r="D95" s="3"/>
      <c r="E95" s="3"/>
      <c r="F95" s="3"/>
      <c r="G95" s="3"/>
      <c r="H95" s="3"/>
      <c r="I95" s="3"/>
      <c r="J95" s="3"/>
      <c r="K95" s="196"/>
      <c r="L95" s="197"/>
      <c r="M95" s="206" t="s">
        <v>34</v>
      </c>
      <c r="N95" s="207"/>
      <c r="O95" s="279" t="str">
        <f>IF(O47="", "", O47)</f>
        <v/>
      </c>
      <c r="P95" s="280"/>
      <c r="Q95" s="281"/>
      <c r="R95" s="258" t="s">
        <v>35</v>
      </c>
      <c r="S95" s="259"/>
      <c r="T95" s="35" t="str">
        <f>IF(T47="", "", T47)</f>
        <v/>
      </c>
    </row>
    <row r="96" spans="2:20" ht="18" customHeight="1" thickBot="1">
      <c r="I96" s="14"/>
      <c r="J96" s="14"/>
      <c r="K96" s="198"/>
      <c r="L96" s="199"/>
      <c r="M96" s="218" t="s">
        <v>36</v>
      </c>
      <c r="N96" s="219"/>
      <c r="O96" s="260" t="str">
        <f t="shared" ref="O96" si="9">IF(O48="", "", O48)</f>
        <v/>
      </c>
      <c r="P96" s="261"/>
      <c r="Q96" s="261"/>
      <c r="R96" s="261"/>
      <c r="S96" s="261"/>
      <c r="T96" s="262"/>
    </row>
  </sheetData>
  <sheetProtection algorithmName="SHA-512" hashValue="2hAztephaguMWBj3MzljGDkKHavnOvwWZl8DBd3IZRjyv+7xxQO5xGEF7ZNg42WAfZ6fmEtLh4bjZ9gZn90V2g==" saltValue="x3oDWPJ9O+KuO1GtKGQSsw==" spinCount="100000" sheet="1"/>
  <protectedRanges>
    <protectedRange sqref="K44:R45 K92:R93" name="範囲1_1"/>
    <protectedRange sqref="K46:R47 K94:R95" name="範囲1_1_1"/>
  </protectedRanges>
  <mergeCells count="283">
    <mergeCell ref="G26:J27"/>
    <mergeCell ref="D18:F19"/>
    <mergeCell ref="B11:D11"/>
    <mergeCell ref="E7:G8"/>
    <mergeCell ref="B3:F4"/>
    <mergeCell ref="B5:C6"/>
    <mergeCell ref="D5:D6"/>
    <mergeCell ref="E5:E6"/>
    <mergeCell ref="F5:F6"/>
    <mergeCell ref="G5:G6"/>
    <mergeCell ref="B14:D14"/>
    <mergeCell ref="E14:F14"/>
    <mergeCell ref="G14:H14"/>
    <mergeCell ref="H4:J5"/>
    <mergeCell ref="G18:J19"/>
    <mergeCell ref="G20:J21"/>
    <mergeCell ref="E12:F12"/>
    <mergeCell ref="G12:H12"/>
    <mergeCell ref="B18:C19"/>
    <mergeCell ref="T6:T15"/>
    <mergeCell ref="M13:R13"/>
    <mergeCell ref="M61:R61"/>
    <mergeCell ref="M11:R12"/>
    <mergeCell ref="S34:T35"/>
    <mergeCell ref="S30:T31"/>
    <mergeCell ref="S32:T33"/>
    <mergeCell ref="S28:T29"/>
    <mergeCell ref="S26:T27"/>
    <mergeCell ref="S22:T23"/>
    <mergeCell ref="S24:T25"/>
    <mergeCell ref="S20:T21"/>
    <mergeCell ref="S18:T19"/>
    <mergeCell ref="K20:R21"/>
    <mergeCell ref="S36:T37"/>
    <mergeCell ref="S44:T45"/>
    <mergeCell ref="S40:T41"/>
    <mergeCell ref="S38:T39"/>
    <mergeCell ref="K42:R43"/>
    <mergeCell ref="K44:R45"/>
    <mergeCell ref="S42:T43"/>
    <mergeCell ref="L59:L60"/>
    <mergeCell ref="L11:L12"/>
    <mergeCell ref="N15:R15"/>
    <mergeCell ref="R95:S95"/>
    <mergeCell ref="M96:N96"/>
    <mergeCell ref="M46:N46"/>
    <mergeCell ref="O46:Q46"/>
    <mergeCell ref="R46:S46"/>
    <mergeCell ref="M47:N47"/>
    <mergeCell ref="O47:Q47"/>
    <mergeCell ref="R47:S47"/>
    <mergeCell ref="M48:N48"/>
    <mergeCell ref="O48:T48"/>
    <mergeCell ref="M94:N94"/>
    <mergeCell ref="O94:Q94"/>
    <mergeCell ref="R94:S94"/>
    <mergeCell ref="S70:T71"/>
    <mergeCell ref="S72:T73"/>
    <mergeCell ref="S68:T69"/>
    <mergeCell ref="S66:T67"/>
    <mergeCell ref="S90:T91"/>
    <mergeCell ref="P51:P52"/>
    <mergeCell ref="Q51:Q52"/>
    <mergeCell ref="M59:R60"/>
    <mergeCell ref="M62:R62"/>
    <mergeCell ref="S92:T93"/>
    <mergeCell ref="S88:T89"/>
    <mergeCell ref="M95:N95"/>
    <mergeCell ref="O95:Q95"/>
    <mergeCell ref="G61:H61"/>
    <mergeCell ref="G38:J39"/>
    <mergeCell ref="K40:R41"/>
    <mergeCell ref="B92:F93"/>
    <mergeCell ref="K90:R91"/>
    <mergeCell ref="K92:R93"/>
    <mergeCell ref="G92:J93"/>
    <mergeCell ref="K66:R67"/>
    <mergeCell ref="K82:R83"/>
    <mergeCell ref="K84:R85"/>
    <mergeCell ref="B76:C77"/>
    <mergeCell ref="B78:C79"/>
    <mergeCell ref="B80:C81"/>
    <mergeCell ref="D76:D77"/>
    <mergeCell ref="E76:E77"/>
    <mergeCell ref="B58:D58"/>
    <mergeCell ref="E58:F58"/>
    <mergeCell ref="G58:H58"/>
    <mergeCell ref="M63:N63"/>
    <mergeCell ref="O63:R63"/>
    <mergeCell ref="B61:D61"/>
    <mergeCell ref="E61:F61"/>
    <mergeCell ref="R3:R4"/>
    <mergeCell ref="L3:L4"/>
    <mergeCell ref="M3:M4"/>
    <mergeCell ref="N3:N4"/>
    <mergeCell ref="O3:O4"/>
    <mergeCell ref="P3:P4"/>
    <mergeCell ref="Q3:Q4"/>
    <mergeCell ref="K18:R19"/>
    <mergeCell ref="M14:R14"/>
    <mergeCell ref="S84:T85"/>
    <mergeCell ref="S82:T83"/>
    <mergeCell ref="G82:J83"/>
    <mergeCell ref="D82:D83"/>
    <mergeCell ref="F82:F83"/>
    <mergeCell ref="S78:T79"/>
    <mergeCell ref="S80:T81"/>
    <mergeCell ref="S76:T77"/>
    <mergeCell ref="S74:T75"/>
    <mergeCell ref="G80:J81"/>
    <mergeCell ref="D84:D85"/>
    <mergeCell ref="E84:E85"/>
    <mergeCell ref="F84:F85"/>
    <mergeCell ref="D74:D75"/>
    <mergeCell ref="E74:E75"/>
    <mergeCell ref="F74:F75"/>
    <mergeCell ref="K80:R81"/>
    <mergeCell ref="G84:J85"/>
    <mergeCell ref="S86:T87"/>
    <mergeCell ref="B86:C87"/>
    <mergeCell ref="B88:C89"/>
    <mergeCell ref="B90:C91"/>
    <mergeCell ref="D88:D89"/>
    <mergeCell ref="E88:E89"/>
    <mergeCell ref="F88:F89"/>
    <mergeCell ref="D90:D91"/>
    <mergeCell ref="E90:E91"/>
    <mergeCell ref="F90:F91"/>
    <mergeCell ref="K86:R87"/>
    <mergeCell ref="K88:R89"/>
    <mergeCell ref="G90:J91"/>
    <mergeCell ref="D86:D87"/>
    <mergeCell ref="E86:E87"/>
    <mergeCell ref="F86:F87"/>
    <mergeCell ref="G86:J87"/>
    <mergeCell ref="G88:J89"/>
    <mergeCell ref="G42:J43"/>
    <mergeCell ref="G44:J45"/>
    <mergeCell ref="D42:D43"/>
    <mergeCell ref="E42:E43"/>
    <mergeCell ref="B62:D62"/>
    <mergeCell ref="E62:F62"/>
    <mergeCell ref="G62:H62"/>
    <mergeCell ref="B59:D59"/>
    <mergeCell ref="E59:F59"/>
    <mergeCell ref="G59:H59"/>
    <mergeCell ref="B60:D60"/>
    <mergeCell ref="E60:F60"/>
    <mergeCell ref="G60:H60"/>
    <mergeCell ref="G68:J69"/>
    <mergeCell ref="K68:R69"/>
    <mergeCell ref="F72:F73"/>
    <mergeCell ref="G66:J67"/>
    <mergeCell ref="R51:R52"/>
    <mergeCell ref="L51:L52"/>
    <mergeCell ref="K74:R75"/>
    <mergeCell ref="K76:R77"/>
    <mergeCell ref="K78:R79"/>
    <mergeCell ref="G70:J71"/>
    <mergeCell ref="G72:J73"/>
    <mergeCell ref="G74:J75"/>
    <mergeCell ref="G76:J77"/>
    <mergeCell ref="G78:J79"/>
    <mergeCell ref="B82:C83"/>
    <mergeCell ref="B84:C85"/>
    <mergeCell ref="D80:D81"/>
    <mergeCell ref="B66:C67"/>
    <mergeCell ref="B68:C69"/>
    <mergeCell ref="D68:D69"/>
    <mergeCell ref="F78:F79"/>
    <mergeCell ref="E80:E81"/>
    <mergeCell ref="F80:F81"/>
    <mergeCell ref="E82:E83"/>
    <mergeCell ref="E68:E69"/>
    <mergeCell ref="F68:F69"/>
    <mergeCell ref="F70:F71"/>
    <mergeCell ref="B70:C71"/>
    <mergeCell ref="B72:C73"/>
    <mergeCell ref="B74:C75"/>
    <mergeCell ref="D66:F67"/>
    <mergeCell ref="D70:D71"/>
    <mergeCell ref="E70:E71"/>
    <mergeCell ref="F76:F77"/>
    <mergeCell ref="D72:D73"/>
    <mergeCell ref="E72:E73"/>
    <mergeCell ref="D78:D79"/>
    <mergeCell ref="E78:E79"/>
    <mergeCell ref="K94:L96"/>
    <mergeCell ref="D20:D21"/>
    <mergeCell ref="E20:E21"/>
    <mergeCell ref="D22:D23"/>
    <mergeCell ref="F28:F29"/>
    <mergeCell ref="F30:F31"/>
    <mergeCell ref="F32:F33"/>
    <mergeCell ref="F34:F35"/>
    <mergeCell ref="F36:F37"/>
    <mergeCell ref="F38:F39"/>
    <mergeCell ref="F22:F23"/>
    <mergeCell ref="D24:D25"/>
    <mergeCell ref="D26:D27"/>
    <mergeCell ref="E36:E37"/>
    <mergeCell ref="E38:E39"/>
    <mergeCell ref="E22:E23"/>
    <mergeCell ref="E24:E25"/>
    <mergeCell ref="F20:F21"/>
    <mergeCell ref="E26:E27"/>
    <mergeCell ref="F24:F25"/>
    <mergeCell ref="F26:F27"/>
    <mergeCell ref="D36:D37"/>
    <mergeCell ref="K70:R71"/>
    <mergeCell ref="K72:R73"/>
    <mergeCell ref="H1:J2"/>
    <mergeCell ref="M9:R10"/>
    <mergeCell ref="H49:J50"/>
    <mergeCell ref="B7:D8"/>
    <mergeCell ref="K46:L48"/>
    <mergeCell ref="B40:C41"/>
    <mergeCell ref="B42:C43"/>
    <mergeCell ref="B20:C21"/>
    <mergeCell ref="B22:C23"/>
    <mergeCell ref="B24:C25"/>
    <mergeCell ref="B26:C27"/>
    <mergeCell ref="B28:C29"/>
    <mergeCell ref="B30:C31"/>
    <mergeCell ref="B32:C33"/>
    <mergeCell ref="B34:C35"/>
    <mergeCell ref="B44:F45"/>
    <mergeCell ref="E11:F11"/>
    <mergeCell ref="G11:H11"/>
    <mergeCell ref="B12:D12"/>
    <mergeCell ref="E13:F13"/>
    <mergeCell ref="G13:H13"/>
    <mergeCell ref="G10:H10"/>
    <mergeCell ref="E10:F10"/>
    <mergeCell ref="B10:D10"/>
    <mergeCell ref="O96:T96"/>
    <mergeCell ref="M57:R58"/>
    <mergeCell ref="B15:D16"/>
    <mergeCell ref="E15:F16"/>
    <mergeCell ref="G15:H16"/>
    <mergeCell ref="B63:D64"/>
    <mergeCell ref="E63:F64"/>
    <mergeCell ref="G63:H64"/>
    <mergeCell ref="K22:R23"/>
    <mergeCell ref="K24:R25"/>
    <mergeCell ref="K26:R27"/>
    <mergeCell ref="K28:R29"/>
    <mergeCell ref="K30:R31"/>
    <mergeCell ref="K32:R33"/>
    <mergeCell ref="K34:R35"/>
    <mergeCell ref="B52:F53"/>
    <mergeCell ref="H52:J53"/>
    <mergeCell ref="B55:D56"/>
    <mergeCell ref="E55:G56"/>
    <mergeCell ref="B36:C37"/>
    <mergeCell ref="B38:C39"/>
    <mergeCell ref="M51:M52"/>
    <mergeCell ref="N51:N52"/>
    <mergeCell ref="O51:O52"/>
    <mergeCell ref="D38:D39"/>
    <mergeCell ref="F42:F43"/>
    <mergeCell ref="K38:R39"/>
    <mergeCell ref="G40:J41"/>
    <mergeCell ref="B13:D13"/>
    <mergeCell ref="D28:D29"/>
    <mergeCell ref="D30:D31"/>
    <mergeCell ref="D32:D33"/>
    <mergeCell ref="D34:D35"/>
    <mergeCell ref="K36:R37"/>
    <mergeCell ref="G36:J37"/>
    <mergeCell ref="G28:J29"/>
    <mergeCell ref="G30:J31"/>
    <mergeCell ref="G32:J33"/>
    <mergeCell ref="G34:J35"/>
    <mergeCell ref="F40:F41"/>
    <mergeCell ref="D40:D41"/>
    <mergeCell ref="E40:E41"/>
    <mergeCell ref="E28:E29"/>
    <mergeCell ref="E30:E31"/>
    <mergeCell ref="E32:E33"/>
    <mergeCell ref="E34:E35"/>
    <mergeCell ref="G22:J23"/>
    <mergeCell ref="G24:J25"/>
  </mergeCells>
  <phoneticPr fontId="2"/>
  <conditionalFormatting sqref="M13:M15 B20:C43 S20:T43">
    <cfRule type="cellIs" dxfId="388" priority="30" operator="equal">
      <formula>""</formula>
    </cfRule>
  </conditionalFormatting>
  <conditionalFormatting sqref="M3:M4 O3:O4 Q3:Q4 M11:R12 M8:M9">
    <cfRule type="cellIs" dxfId="387" priority="29" operator="equal">
      <formula>""</formula>
    </cfRule>
  </conditionalFormatting>
  <conditionalFormatting sqref="M48 M46 M94">
    <cfRule type="expression" priority="19">
      <formula>$M$46&lt;&gt;""</formula>
    </cfRule>
  </conditionalFormatting>
  <conditionalFormatting sqref="O46:Q46">
    <cfRule type="expression" dxfId="386" priority="18">
      <formula>$O$46&lt;&gt;""</formula>
    </cfRule>
  </conditionalFormatting>
  <conditionalFormatting sqref="O47:Q47">
    <cfRule type="expression" dxfId="385" priority="17">
      <formula>$O$47&lt;&gt;""</formula>
    </cfRule>
  </conditionalFormatting>
  <conditionalFormatting sqref="O48:T48">
    <cfRule type="expression" dxfId="384" priority="16">
      <formula>$O$48&lt;&gt;""</formula>
    </cfRule>
  </conditionalFormatting>
  <conditionalFormatting sqref="T46">
    <cfRule type="expression" dxfId="383" priority="15">
      <formula>$T$46&lt;&gt;""</formula>
    </cfRule>
  </conditionalFormatting>
  <conditionalFormatting sqref="T47">
    <cfRule type="expression" dxfId="382" priority="14">
      <formula>$T$47&lt;&gt;""</formula>
    </cfRule>
  </conditionalFormatting>
  <conditionalFormatting sqref="M96">
    <cfRule type="expression" priority="13">
      <formula>$M$46&lt;&gt;""</formula>
    </cfRule>
  </conditionalFormatting>
  <conditionalFormatting sqref="M15:N15">
    <cfRule type="cellIs" dxfId="381" priority="5" operator="equal">
      <formula>""</formula>
    </cfRule>
  </conditionalFormatting>
  <conditionalFormatting sqref="O8">
    <cfRule type="cellIs" dxfId="380" priority="4" operator="equal">
      <formula>""</formula>
    </cfRule>
  </conditionalFormatting>
  <conditionalFormatting sqref="B68:C91">
    <cfRule type="cellIs" dxfId="379" priority="3" operator="equal">
      <formula>""</formula>
    </cfRule>
  </conditionalFormatting>
  <conditionalFormatting sqref="D5:D6">
    <cfRule type="cellIs" dxfId="378" priority="2" operator="equal">
      <formula>""</formula>
    </cfRule>
  </conditionalFormatting>
  <conditionalFormatting sqref="F5:F6">
    <cfRule type="cellIs" dxfId="377" priority="1" operator="equal">
      <formula>""</formula>
    </cfRule>
  </conditionalFormatting>
  <printOptions verticalCentered="1"/>
  <pageMargins left="0.59055118110236227" right="0.23622047244094491" top="0.78740157480314965" bottom="0.35433070866141736" header="0.31496062992125984" footer="0.31496062992125984"/>
  <pageSetup paperSize="9" scale="87" orientation="landscape" r:id="rId1"/>
  <rowBreaks count="1" manualBreakCount="1">
    <brk id="48" max="1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5B89-3F0B-499F-96D5-4F39C286FD63}">
  <dimension ref="B1:Y147"/>
  <sheetViews>
    <sheetView showGridLines="0" view="pageBreakPreview" zoomScale="95" zoomScaleNormal="100" zoomScaleSheetLayoutView="95" workbookViewId="0">
      <selection activeCell="L23" sqref="L23:L24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1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IF(総括請求書!M$3="","",総括請求書!M$3)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0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1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2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3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4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5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6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7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8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9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0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1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2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3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1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5" si="14">IF(P15="", "", P15)</f>
        <v/>
      </c>
      <c r="P64" s="495" t="str">
        <f t="shared" si="14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4"/>
        <v/>
      </c>
      <c r="O65" s="496" t="str">
        <f t="shared" si="14"/>
        <v/>
      </c>
      <c r="P65" s="497" t="str">
        <f t="shared" si="14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" si="15">IF(B17="", "", B17)</f>
        <v/>
      </c>
      <c r="C66" s="478" t="str">
        <f t="shared" ref="C66" si="16">IF(C17="", "", C17)</f>
        <v/>
      </c>
      <c r="D66" s="480" t="str">
        <f t="shared" ref="D66" si="17">IF(D17="", "", D17)</f>
        <v/>
      </c>
      <c r="E66" s="481"/>
      <c r="F66" s="481"/>
      <c r="G66" s="481"/>
      <c r="H66" s="482"/>
      <c r="I66" s="480" t="str">
        <f t="shared" ref="I66" si="18">IF(I17="", "", I17)</f>
        <v/>
      </c>
      <c r="J66" s="482"/>
      <c r="K66" s="486" t="str">
        <f t="shared" ref="K66" si="19">IF(K17="", "", K17)</f>
        <v/>
      </c>
      <c r="L66" s="488" t="str">
        <f t="shared" ref="L66:M66" si="20">IF(L17="", "", L17)</f>
        <v/>
      </c>
      <c r="M66" s="490" t="str">
        <f t="shared" si="20"/>
        <v/>
      </c>
      <c r="N66" s="494" t="str">
        <f t="shared" ref="N66" si="21">IF(N17="", "", N17)</f>
        <v/>
      </c>
      <c r="O66" s="494" t="str">
        <f t="shared" ref="O66:P66" si="22">IF(P17="", "", P17)</f>
        <v/>
      </c>
      <c r="P66" s="495" t="str">
        <f t="shared" si="22"/>
        <v/>
      </c>
      <c r="Q66" s="498" t="str">
        <f t="shared" ref="Q66" si="23">IF(Q17="", "", Q17)</f>
        <v/>
      </c>
      <c r="R66" s="499"/>
      <c r="S66" s="499"/>
      <c r="T66" s="500"/>
      <c r="U66" s="504" t="str">
        <f t="shared" ref="U66" si="24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7" si="25">IF(O18="", "", O18)</f>
        <v/>
      </c>
      <c r="O67" s="496" t="str">
        <f t="shared" si="25"/>
        <v/>
      </c>
      <c r="P67" s="497" t="str">
        <f t="shared" si="25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" si="26">IF(B19="", "", B19)</f>
        <v/>
      </c>
      <c r="C68" s="478" t="str">
        <f t="shared" ref="C68" si="27">IF(C19="", "", C19)</f>
        <v/>
      </c>
      <c r="D68" s="480" t="str">
        <f t="shared" ref="D68" si="28">IF(D19="", "", D19)</f>
        <v/>
      </c>
      <c r="E68" s="481"/>
      <c r="F68" s="481"/>
      <c r="G68" s="481"/>
      <c r="H68" s="482"/>
      <c r="I68" s="480" t="str">
        <f t="shared" ref="I68" si="29">IF(I19="", "", I19)</f>
        <v/>
      </c>
      <c r="J68" s="482"/>
      <c r="K68" s="486" t="str">
        <f t="shared" ref="K68" si="30">IF(K19="", "", K19)</f>
        <v/>
      </c>
      <c r="L68" s="488" t="str">
        <f t="shared" ref="L68:M68" si="31">IF(L19="", "", L19)</f>
        <v/>
      </c>
      <c r="M68" s="490" t="str">
        <f t="shared" si="31"/>
        <v/>
      </c>
      <c r="N68" s="494" t="str">
        <f t="shared" ref="N68" si="32">IF(N19="", "", N19)</f>
        <v/>
      </c>
      <c r="O68" s="494" t="str">
        <f t="shared" ref="O68:P68" si="33">IF(P19="", "", P19)</f>
        <v/>
      </c>
      <c r="P68" s="495" t="str">
        <f t="shared" si="33"/>
        <v/>
      </c>
      <c r="Q68" s="498" t="str">
        <f t="shared" ref="Q68" si="34">IF(Q19="", "", Q19)</f>
        <v/>
      </c>
      <c r="R68" s="499"/>
      <c r="S68" s="499"/>
      <c r="T68" s="500"/>
      <c r="U68" s="504" t="str">
        <f t="shared" ref="U68" si="35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69" si="36">IF(O20="", "", O20)</f>
        <v/>
      </c>
      <c r="O69" s="496" t="str">
        <f t="shared" si="36"/>
        <v/>
      </c>
      <c r="P69" s="497" t="str">
        <f t="shared" si="36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" si="37">IF(B21="", "", B21)</f>
        <v/>
      </c>
      <c r="C70" s="478" t="str">
        <f t="shared" ref="C70" si="38">IF(C21="", "", C21)</f>
        <v/>
      </c>
      <c r="D70" s="480" t="str">
        <f t="shared" ref="D70" si="39">IF(D21="", "", D21)</f>
        <v/>
      </c>
      <c r="E70" s="481"/>
      <c r="F70" s="481"/>
      <c r="G70" s="481"/>
      <c r="H70" s="482"/>
      <c r="I70" s="480" t="str">
        <f t="shared" ref="I70:I94" si="40">IF(I21="", "", I21)</f>
        <v/>
      </c>
      <c r="J70" s="482"/>
      <c r="K70" s="486" t="str">
        <f t="shared" ref="K70" si="41">IF(K21="", "", K21)</f>
        <v/>
      </c>
      <c r="L70" s="488" t="str">
        <f t="shared" ref="L70:M70" si="42">IF(L21="", "", L21)</f>
        <v/>
      </c>
      <c r="M70" s="490" t="str">
        <f t="shared" si="42"/>
        <v/>
      </c>
      <c r="N70" s="494" t="str">
        <f t="shared" ref="N70" si="43">IF(N21="", "", N21)</f>
        <v/>
      </c>
      <c r="O70" s="494" t="str">
        <f t="shared" ref="O70:P70" si="44">IF(P21="", "", P21)</f>
        <v/>
      </c>
      <c r="P70" s="495" t="str">
        <f t="shared" si="44"/>
        <v/>
      </c>
      <c r="Q70" s="498" t="str">
        <f t="shared" ref="Q70" si="45">IF(Q21="", "", Q21)</f>
        <v/>
      </c>
      <c r="R70" s="499"/>
      <c r="S70" s="499"/>
      <c r="T70" s="500"/>
      <c r="U70" s="504" t="str">
        <f t="shared" ref="U70" si="4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1" si="47">IF(O22="", "", O22)</f>
        <v/>
      </c>
      <c r="O71" s="496" t="str">
        <f t="shared" si="47"/>
        <v/>
      </c>
      <c r="P71" s="497" t="str">
        <f t="shared" si="4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" si="48">IF(B23="", "", B23)</f>
        <v/>
      </c>
      <c r="C72" s="478" t="str">
        <f t="shared" ref="C72" si="49">IF(C23="", "", C23)</f>
        <v/>
      </c>
      <c r="D72" s="480" t="str">
        <f t="shared" ref="D72" si="50">IF(D23="", "", D23)</f>
        <v/>
      </c>
      <c r="E72" s="481"/>
      <c r="F72" s="481"/>
      <c r="G72" s="481"/>
      <c r="H72" s="482"/>
      <c r="I72" s="480" t="str">
        <f t="shared" si="40"/>
        <v/>
      </c>
      <c r="J72" s="482"/>
      <c r="K72" s="486" t="str">
        <f t="shared" ref="K72" si="51">IF(K23="", "", K23)</f>
        <v/>
      </c>
      <c r="L72" s="488" t="str">
        <f t="shared" ref="L72:M72" si="52">IF(L23="", "", L23)</f>
        <v/>
      </c>
      <c r="M72" s="490" t="str">
        <f t="shared" si="52"/>
        <v/>
      </c>
      <c r="N72" s="494" t="str">
        <f t="shared" ref="N72" si="53">IF(N23="", "", N23)</f>
        <v/>
      </c>
      <c r="O72" s="494" t="str">
        <f t="shared" ref="O72:P72" si="54">IF(P23="", "", P23)</f>
        <v/>
      </c>
      <c r="P72" s="495" t="str">
        <f t="shared" si="54"/>
        <v/>
      </c>
      <c r="Q72" s="498" t="str">
        <f t="shared" ref="Q72" si="55">IF(Q23="", "", Q23)</f>
        <v/>
      </c>
      <c r="R72" s="499"/>
      <c r="S72" s="499"/>
      <c r="T72" s="500"/>
      <c r="U72" s="504" t="str">
        <f t="shared" ref="U72" si="56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3" si="57">IF(O24="", "", O24)</f>
        <v/>
      </c>
      <c r="O73" s="496" t="str">
        <f t="shared" si="57"/>
        <v/>
      </c>
      <c r="P73" s="497" t="str">
        <f t="shared" si="57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" si="58">IF(B25="", "", B25)</f>
        <v/>
      </c>
      <c r="C74" s="478" t="str">
        <f t="shared" ref="C74" si="59">IF(C25="", "", C25)</f>
        <v/>
      </c>
      <c r="D74" s="480" t="str">
        <f t="shared" ref="D74" si="60">IF(D25="", "", D25)</f>
        <v/>
      </c>
      <c r="E74" s="481"/>
      <c r="F74" s="481"/>
      <c r="G74" s="481"/>
      <c r="H74" s="482"/>
      <c r="I74" s="480" t="str">
        <f t="shared" si="40"/>
        <v/>
      </c>
      <c r="J74" s="482"/>
      <c r="K74" s="486" t="str">
        <f t="shared" ref="K74" si="61">IF(K25="", "", K25)</f>
        <v/>
      </c>
      <c r="L74" s="488" t="str">
        <f t="shared" ref="L74:M74" si="62">IF(L25="", "", L25)</f>
        <v/>
      </c>
      <c r="M74" s="490" t="str">
        <f t="shared" si="62"/>
        <v/>
      </c>
      <c r="N74" s="494" t="str">
        <f t="shared" ref="N74" si="63">IF(N25="", "", N25)</f>
        <v/>
      </c>
      <c r="O74" s="494" t="str">
        <f t="shared" ref="O74:P74" si="64">IF(P25="", "", P25)</f>
        <v/>
      </c>
      <c r="P74" s="495" t="str">
        <f t="shared" si="64"/>
        <v/>
      </c>
      <c r="Q74" s="498" t="str">
        <f t="shared" ref="Q74" si="65">IF(Q25="", "", Q25)</f>
        <v/>
      </c>
      <c r="R74" s="499"/>
      <c r="S74" s="499"/>
      <c r="T74" s="500"/>
      <c r="U74" s="504" t="str">
        <f t="shared" ref="U74" si="66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5" si="67">IF(O26="", "", O26)</f>
        <v/>
      </c>
      <c r="O75" s="496" t="str">
        <f t="shared" si="67"/>
        <v/>
      </c>
      <c r="P75" s="497" t="str">
        <f t="shared" si="67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" si="68">IF(B27="", "", B27)</f>
        <v/>
      </c>
      <c r="C76" s="478" t="str">
        <f t="shared" ref="C76" si="69">IF(C27="", "", C27)</f>
        <v/>
      </c>
      <c r="D76" s="480" t="str">
        <f t="shared" ref="D76" si="70">IF(D27="", "", D27)</f>
        <v/>
      </c>
      <c r="E76" s="481"/>
      <c r="F76" s="481"/>
      <c r="G76" s="481"/>
      <c r="H76" s="482"/>
      <c r="I76" s="480" t="str">
        <f t="shared" si="40"/>
        <v/>
      </c>
      <c r="J76" s="482"/>
      <c r="K76" s="486" t="str">
        <f t="shared" ref="K76" si="71">IF(K27="", "", K27)</f>
        <v/>
      </c>
      <c r="L76" s="488" t="str">
        <f t="shared" ref="L76:M76" si="72">IF(L27="", "", L27)</f>
        <v/>
      </c>
      <c r="M76" s="490" t="str">
        <f t="shared" si="72"/>
        <v/>
      </c>
      <c r="N76" s="494" t="str">
        <f t="shared" ref="N76" si="73">IF(N27="", "", N27)</f>
        <v/>
      </c>
      <c r="O76" s="494" t="str">
        <f t="shared" ref="O76:P76" si="74">IF(P27="", "", P27)</f>
        <v/>
      </c>
      <c r="P76" s="495" t="str">
        <f t="shared" si="74"/>
        <v/>
      </c>
      <c r="Q76" s="498" t="str">
        <f t="shared" ref="Q76" si="75">IF(Q27="", "", Q27)</f>
        <v/>
      </c>
      <c r="R76" s="499"/>
      <c r="S76" s="499"/>
      <c r="T76" s="500"/>
      <c r="U76" s="504" t="str">
        <f t="shared" ref="U76" si="76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7" si="77">IF(O28="", "", O28)</f>
        <v/>
      </c>
      <c r="O77" s="496" t="str">
        <f t="shared" si="77"/>
        <v/>
      </c>
      <c r="P77" s="497" t="str">
        <f t="shared" si="77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4" si="78">IF(B29="", "", B29)</f>
        <v/>
      </c>
      <c r="C78" s="478" t="str">
        <f t="shared" ref="C78" si="79">IF(C29="", "", C29)</f>
        <v/>
      </c>
      <c r="D78" s="480" t="str">
        <f t="shared" ref="D78" si="80">IF(D29="", "", D29)</f>
        <v/>
      </c>
      <c r="E78" s="481"/>
      <c r="F78" s="481"/>
      <c r="G78" s="481"/>
      <c r="H78" s="482"/>
      <c r="I78" s="480" t="str">
        <f t="shared" si="40"/>
        <v/>
      </c>
      <c r="J78" s="482"/>
      <c r="K78" s="486" t="str">
        <f t="shared" ref="K78" si="81">IF(K29="", "", K29)</f>
        <v/>
      </c>
      <c r="L78" s="488" t="str">
        <f t="shared" ref="L78:M78" si="82">IF(L29="", "", L29)</f>
        <v/>
      </c>
      <c r="M78" s="490" t="str">
        <f t="shared" si="82"/>
        <v/>
      </c>
      <c r="N78" s="494" t="str">
        <f t="shared" ref="N78" si="83">IF(N29="", "", N29)</f>
        <v/>
      </c>
      <c r="O78" s="494" t="str">
        <f t="shared" ref="O78:P78" si="84">IF(P29="", "", P29)</f>
        <v/>
      </c>
      <c r="P78" s="495" t="str">
        <f t="shared" si="84"/>
        <v/>
      </c>
      <c r="Q78" s="498" t="str">
        <f t="shared" ref="Q78:Q94" si="85">IF(Q29="", "", Q29)</f>
        <v/>
      </c>
      <c r="R78" s="499"/>
      <c r="S78" s="499"/>
      <c r="T78" s="500"/>
      <c r="U78" s="504" t="str">
        <f t="shared" ref="U78:U94" si="86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79" si="87">IF(O30="", "", O30)</f>
        <v/>
      </c>
      <c r="O79" s="496" t="str">
        <f t="shared" si="87"/>
        <v/>
      </c>
      <c r="P79" s="497" t="str">
        <f t="shared" si="87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78"/>
        <v/>
      </c>
      <c r="C80" s="478" t="str">
        <f t="shared" ref="C80" si="88">IF(C31="", "", C31)</f>
        <v/>
      </c>
      <c r="D80" s="480" t="str">
        <f t="shared" ref="D80" si="89">IF(D31="", "", D31)</f>
        <v/>
      </c>
      <c r="E80" s="481"/>
      <c r="F80" s="481"/>
      <c r="G80" s="481"/>
      <c r="H80" s="482"/>
      <c r="I80" s="480" t="str">
        <f t="shared" si="40"/>
        <v/>
      </c>
      <c r="J80" s="482"/>
      <c r="K80" s="486" t="str">
        <f t="shared" ref="K80" si="90">IF(K31="", "", K31)</f>
        <v/>
      </c>
      <c r="L80" s="488" t="str">
        <f t="shared" ref="L80:M80" si="91">IF(L31="", "", L31)</f>
        <v/>
      </c>
      <c r="M80" s="490" t="str">
        <f t="shared" si="91"/>
        <v/>
      </c>
      <c r="N80" s="494" t="str">
        <f t="shared" ref="N80" si="92">IF(N31="", "", N31)</f>
        <v/>
      </c>
      <c r="O80" s="494" t="str">
        <f t="shared" ref="O80:P80" si="93">IF(P31="", "", P31)</f>
        <v/>
      </c>
      <c r="P80" s="495" t="str">
        <f t="shared" si="93"/>
        <v/>
      </c>
      <c r="Q80" s="498" t="str">
        <f t="shared" si="85"/>
        <v/>
      </c>
      <c r="R80" s="499"/>
      <c r="S80" s="499"/>
      <c r="T80" s="500"/>
      <c r="U80" s="504" t="str">
        <f t="shared" si="86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1" si="94">IF(O32="", "", O32)</f>
        <v/>
      </c>
      <c r="O81" s="496" t="str">
        <f t="shared" si="94"/>
        <v/>
      </c>
      <c r="P81" s="497" t="str">
        <f t="shared" si="94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78"/>
        <v/>
      </c>
      <c r="C82" s="478" t="str">
        <f t="shared" ref="C82" si="95">IF(C33="", "", C33)</f>
        <v/>
      </c>
      <c r="D82" s="480" t="str">
        <f t="shared" ref="D82" si="96">IF(D33="", "", D33)</f>
        <v/>
      </c>
      <c r="E82" s="481"/>
      <c r="F82" s="481"/>
      <c r="G82" s="481"/>
      <c r="H82" s="482"/>
      <c r="I82" s="480" t="str">
        <f t="shared" si="40"/>
        <v/>
      </c>
      <c r="J82" s="482"/>
      <c r="K82" s="486" t="str">
        <f t="shared" ref="K82" si="97">IF(K33="", "", K33)</f>
        <v/>
      </c>
      <c r="L82" s="488" t="str">
        <f t="shared" ref="L82:M82" si="98">IF(L33="", "", L33)</f>
        <v/>
      </c>
      <c r="M82" s="490" t="str">
        <f t="shared" si="98"/>
        <v/>
      </c>
      <c r="N82" s="494" t="str">
        <f t="shared" ref="N82" si="99">IF(N33="", "", N33)</f>
        <v/>
      </c>
      <c r="O82" s="494" t="str">
        <f t="shared" ref="O82:P82" si="100">IF(P33="", "", P33)</f>
        <v/>
      </c>
      <c r="P82" s="495" t="str">
        <f t="shared" si="100"/>
        <v/>
      </c>
      <c r="Q82" s="498" t="str">
        <f t="shared" si="85"/>
        <v/>
      </c>
      <c r="R82" s="499"/>
      <c r="S82" s="499"/>
      <c r="T82" s="500"/>
      <c r="U82" s="504" t="str">
        <f t="shared" si="86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3" si="101">IF(O34="", "", O34)</f>
        <v/>
      </c>
      <c r="O83" s="496" t="str">
        <f t="shared" si="101"/>
        <v/>
      </c>
      <c r="P83" s="497" t="str">
        <f t="shared" si="101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78"/>
        <v/>
      </c>
      <c r="C84" s="478" t="str">
        <f t="shared" ref="C84" si="102">IF(C35="", "", C35)</f>
        <v/>
      </c>
      <c r="D84" s="480" t="str">
        <f t="shared" ref="D84:D94" si="103">IF(D35="", "", D35)</f>
        <v/>
      </c>
      <c r="E84" s="481"/>
      <c r="F84" s="481"/>
      <c r="G84" s="481"/>
      <c r="H84" s="482"/>
      <c r="I84" s="480" t="str">
        <f t="shared" si="40"/>
        <v/>
      </c>
      <c r="J84" s="482"/>
      <c r="K84" s="486" t="str">
        <f t="shared" ref="K84" si="104">IF(K35="", "", K35)</f>
        <v/>
      </c>
      <c r="L84" s="488" t="str">
        <f t="shared" ref="L84:M84" si="105">IF(L35="", "", L35)</f>
        <v/>
      </c>
      <c r="M84" s="490" t="str">
        <f t="shared" si="105"/>
        <v/>
      </c>
      <c r="N84" s="494" t="str">
        <f t="shared" ref="N84" si="106">IF(N35="", "", N35)</f>
        <v/>
      </c>
      <c r="O84" s="494" t="str">
        <f t="shared" ref="O84:P84" si="107">IF(P35="", "", P35)</f>
        <v/>
      </c>
      <c r="P84" s="495" t="str">
        <f t="shared" si="107"/>
        <v/>
      </c>
      <c r="Q84" s="498" t="str">
        <f t="shared" si="85"/>
        <v/>
      </c>
      <c r="R84" s="499"/>
      <c r="S84" s="499"/>
      <c r="T84" s="500"/>
      <c r="U84" s="504" t="str">
        <f t="shared" si="86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5" si="108">IF(O36="", "", O36)</f>
        <v/>
      </c>
      <c r="O85" s="496" t="str">
        <f t="shared" si="108"/>
        <v/>
      </c>
      <c r="P85" s="497" t="str">
        <f t="shared" si="108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78"/>
        <v/>
      </c>
      <c r="C86" s="478" t="str">
        <f t="shared" ref="C86" si="109">IF(C37="", "", C37)</f>
        <v/>
      </c>
      <c r="D86" s="480" t="str">
        <f t="shared" si="103"/>
        <v/>
      </c>
      <c r="E86" s="481"/>
      <c r="F86" s="481"/>
      <c r="G86" s="481"/>
      <c r="H86" s="482"/>
      <c r="I86" s="480" t="str">
        <f t="shared" si="40"/>
        <v/>
      </c>
      <c r="J86" s="482"/>
      <c r="K86" s="486" t="str">
        <f t="shared" ref="K86" si="110">IF(K37="", "", K37)</f>
        <v/>
      </c>
      <c r="L86" s="488" t="str">
        <f t="shared" ref="L86:M86" si="111">IF(L37="", "", L37)</f>
        <v/>
      </c>
      <c r="M86" s="490" t="str">
        <f t="shared" si="111"/>
        <v/>
      </c>
      <c r="N86" s="494" t="str">
        <f t="shared" ref="N86" si="112">IF(N37="", "", N37)</f>
        <v/>
      </c>
      <c r="O86" s="494" t="str">
        <f t="shared" ref="O86:P86" si="113">IF(P37="", "", P37)</f>
        <v/>
      </c>
      <c r="P86" s="495" t="str">
        <f t="shared" si="113"/>
        <v/>
      </c>
      <c r="Q86" s="498" t="str">
        <f t="shared" si="85"/>
        <v/>
      </c>
      <c r="R86" s="499"/>
      <c r="S86" s="499"/>
      <c r="T86" s="500"/>
      <c r="U86" s="504" t="str">
        <f t="shared" si="86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7" si="114">IF(O38="", "", O38)</f>
        <v/>
      </c>
      <c r="O87" s="496" t="str">
        <f t="shared" si="114"/>
        <v/>
      </c>
      <c r="P87" s="497" t="str">
        <f t="shared" si="114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78"/>
        <v/>
      </c>
      <c r="C88" s="478" t="str">
        <f t="shared" si="78"/>
        <v/>
      </c>
      <c r="D88" s="480" t="str">
        <f t="shared" si="103"/>
        <v/>
      </c>
      <c r="E88" s="481"/>
      <c r="F88" s="481"/>
      <c r="G88" s="481"/>
      <c r="H88" s="482"/>
      <c r="I88" s="480" t="str">
        <f t="shared" si="40"/>
        <v/>
      </c>
      <c r="J88" s="482"/>
      <c r="K88" s="486" t="str">
        <f t="shared" ref="K88" si="115">IF(K39="", "", K39)</f>
        <v/>
      </c>
      <c r="L88" s="488" t="str">
        <f t="shared" ref="L88:M88" si="116">IF(L39="", "", L39)</f>
        <v/>
      </c>
      <c r="M88" s="490" t="str">
        <f t="shared" si="116"/>
        <v/>
      </c>
      <c r="N88" s="494" t="str">
        <f t="shared" ref="N88" si="117">IF(N39="", "", N39)</f>
        <v/>
      </c>
      <c r="O88" s="494" t="str">
        <f t="shared" ref="O88:P88" si="118">IF(P39="", "", P39)</f>
        <v/>
      </c>
      <c r="P88" s="495" t="str">
        <f t="shared" si="118"/>
        <v/>
      </c>
      <c r="Q88" s="498" t="str">
        <f t="shared" si="85"/>
        <v/>
      </c>
      <c r="R88" s="499"/>
      <c r="S88" s="499"/>
      <c r="T88" s="500"/>
      <c r="U88" s="504" t="str">
        <f t="shared" si="86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89" si="119">IF(O40="", "", O40)</f>
        <v/>
      </c>
      <c r="O89" s="496" t="str">
        <f t="shared" si="119"/>
        <v/>
      </c>
      <c r="P89" s="497" t="str">
        <f t="shared" si="119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78"/>
        <v/>
      </c>
      <c r="C90" s="478" t="str">
        <f t="shared" si="78"/>
        <v/>
      </c>
      <c r="D90" s="480" t="str">
        <f t="shared" si="103"/>
        <v/>
      </c>
      <c r="E90" s="481"/>
      <c r="F90" s="481"/>
      <c r="G90" s="481"/>
      <c r="H90" s="482"/>
      <c r="I90" s="480" t="str">
        <f t="shared" si="40"/>
        <v/>
      </c>
      <c r="J90" s="482"/>
      <c r="K90" s="486" t="str">
        <f t="shared" ref="K90" si="120">IF(K41="", "", K41)</f>
        <v/>
      </c>
      <c r="L90" s="488" t="str">
        <f t="shared" ref="L90:M90" si="121">IF(L41="", "", L41)</f>
        <v/>
      </c>
      <c r="M90" s="490" t="str">
        <f t="shared" si="121"/>
        <v/>
      </c>
      <c r="N90" s="494" t="str">
        <f t="shared" ref="N90" si="122">IF(N41="", "", N41)</f>
        <v/>
      </c>
      <c r="O90" s="494" t="str">
        <f t="shared" ref="O90:P90" si="123">IF(P41="", "", P41)</f>
        <v/>
      </c>
      <c r="P90" s="495" t="str">
        <f t="shared" si="123"/>
        <v/>
      </c>
      <c r="Q90" s="498" t="str">
        <f t="shared" si="85"/>
        <v/>
      </c>
      <c r="R90" s="499"/>
      <c r="S90" s="499"/>
      <c r="T90" s="500"/>
      <c r="U90" s="504" t="str">
        <f t="shared" si="86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1" si="124">IF(O42="", "", O42)</f>
        <v/>
      </c>
      <c r="O91" s="496" t="str">
        <f t="shared" si="124"/>
        <v/>
      </c>
      <c r="P91" s="497" t="str">
        <f t="shared" si="124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78"/>
        <v/>
      </c>
      <c r="C92" s="478" t="str">
        <f t="shared" si="78"/>
        <v/>
      </c>
      <c r="D92" s="480" t="str">
        <f t="shared" si="103"/>
        <v/>
      </c>
      <c r="E92" s="481"/>
      <c r="F92" s="481"/>
      <c r="G92" s="481"/>
      <c r="H92" s="482"/>
      <c r="I92" s="480" t="str">
        <f t="shared" si="40"/>
        <v/>
      </c>
      <c r="J92" s="482"/>
      <c r="K92" s="486" t="str">
        <f t="shared" ref="K92" si="125">IF(K43="", "", K43)</f>
        <v/>
      </c>
      <c r="L92" s="488" t="str">
        <f t="shared" ref="L92:M92" si="126">IF(L43="", "", L43)</f>
        <v/>
      </c>
      <c r="M92" s="490" t="str">
        <f t="shared" si="126"/>
        <v/>
      </c>
      <c r="N92" s="494" t="str">
        <f t="shared" ref="N92" si="127">IF(N43="", "", N43)</f>
        <v/>
      </c>
      <c r="O92" s="494" t="str">
        <f t="shared" ref="O92:P92" si="128">IF(P43="", "", P43)</f>
        <v/>
      </c>
      <c r="P92" s="495" t="str">
        <f t="shared" si="128"/>
        <v/>
      </c>
      <c r="Q92" s="498" t="str">
        <f t="shared" si="85"/>
        <v/>
      </c>
      <c r="R92" s="499"/>
      <c r="S92" s="499"/>
      <c r="T92" s="500"/>
      <c r="U92" s="504" t="str">
        <f t="shared" si="86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3" si="129">IF(O44="", "", O44)</f>
        <v/>
      </c>
      <c r="O93" s="496" t="str">
        <f t="shared" si="129"/>
        <v/>
      </c>
      <c r="P93" s="497" t="str">
        <f t="shared" si="129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si="78"/>
        <v/>
      </c>
      <c r="C94" s="478" t="str">
        <f t="shared" si="78"/>
        <v/>
      </c>
      <c r="D94" s="480" t="str">
        <f t="shared" si="103"/>
        <v/>
      </c>
      <c r="E94" s="481"/>
      <c r="F94" s="481"/>
      <c r="G94" s="481"/>
      <c r="H94" s="482"/>
      <c r="I94" s="480" t="str">
        <f t="shared" si="40"/>
        <v/>
      </c>
      <c r="J94" s="482"/>
      <c r="K94" s="486" t="str">
        <f t="shared" ref="K94" si="130">IF(K45="", "", K45)</f>
        <v/>
      </c>
      <c r="L94" s="488" t="str">
        <f t="shared" ref="L94:M94" si="131">IF(L45="", "", L45)</f>
        <v/>
      </c>
      <c r="M94" s="490" t="str">
        <f t="shared" si="131"/>
        <v/>
      </c>
      <c r="N94" s="494" t="str">
        <f t="shared" ref="N94" si="132">IF(N45="", "", N45)</f>
        <v/>
      </c>
      <c r="O94" s="494" t="str">
        <f t="shared" ref="O94:P94" si="133">IF(P45="", "", P45)</f>
        <v/>
      </c>
      <c r="P94" s="495" t="str">
        <f t="shared" si="133"/>
        <v/>
      </c>
      <c r="Q94" s="498" t="str">
        <f t="shared" si="85"/>
        <v/>
      </c>
      <c r="R94" s="499"/>
      <c r="S94" s="499"/>
      <c r="T94" s="500"/>
      <c r="U94" s="504" t="str">
        <f t="shared" si="86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134">IF(O46="", "", O46)</f>
        <v/>
      </c>
      <c r="O95" s="496" t="str">
        <f t="shared" si="134"/>
        <v/>
      </c>
      <c r="P95" s="497" t="str">
        <f t="shared" si="134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1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:L143" si="135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136">IF(P64="", "", P64)</f>
        <v/>
      </c>
      <c r="P113" s="495" t="str">
        <f t="shared" si="136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4" si="137">IF(O65="", "", O65)</f>
        <v/>
      </c>
      <c r="O114" s="496" t="str">
        <f t="shared" si="137"/>
        <v/>
      </c>
      <c r="P114" s="497" t="str">
        <f t="shared" si="137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138">IF(B17="", "", B17)</f>
        <v/>
      </c>
      <c r="C115" s="478" t="str">
        <f t="shared" si="138"/>
        <v/>
      </c>
      <c r="D115" s="480" t="str">
        <f t="shared" ref="D115" si="139">IF(D17="", "", D17)</f>
        <v/>
      </c>
      <c r="E115" s="481"/>
      <c r="F115" s="481"/>
      <c r="G115" s="481"/>
      <c r="H115" s="482"/>
      <c r="I115" s="480" t="str">
        <f t="shared" ref="I115" si="140">IF(I17="", "", I17)</f>
        <v/>
      </c>
      <c r="J115" s="482"/>
      <c r="K115" s="486" t="str">
        <f t="shared" ref="K115" si="141">IF(K66="", "", K66)</f>
        <v/>
      </c>
      <c r="L115" s="596" t="str">
        <f t="shared" si="135"/>
        <v/>
      </c>
      <c r="M115" s="490" t="str">
        <f t="shared" ref="L115:M115" si="142">IF(M17="", "", M17)</f>
        <v/>
      </c>
      <c r="N115" s="494" t="str">
        <f t="shared" ref="N115" si="143">IF(N17="", "", N17)</f>
        <v/>
      </c>
      <c r="O115" s="494" t="str">
        <f t="shared" ref="O115:P115" si="144">IF(P66="", "", P66)</f>
        <v/>
      </c>
      <c r="P115" s="495" t="str">
        <f t="shared" si="144"/>
        <v/>
      </c>
      <c r="Q115" s="514" t="str">
        <f t="shared" ref="Q115" si="145">IF(Q17="", "", Q17)</f>
        <v/>
      </c>
      <c r="R115" s="515"/>
      <c r="S115" s="515"/>
      <c r="T115" s="516"/>
      <c r="U115" s="504" t="str">
        <f t="shared" ref="U115" si="146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6" si="147">IF(O67="", "", O67)</f>
        <v/>
      </c>
      <c r="O116" s="496" t="str">
        <f t="shared" si="147"/>
        <v/>
      </c>
      <c r="P116" s="497" t="str">
        <f t="shared" si="147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148">IF(B19="", "", B19)</f>
        <v/>
      </c>
      <c r="C117" s="478" t="str">
        <f t="shared" si="148"/>
        <v/>
      </c>
      <c r="D117" s="480" t="str">
        <f t="shared" ref="D117" si="149">IF(D19="", "", D19)</f>
        <v/>
      </c>
      <c r="E117" s="481"/>
      <c r="F117" s="481"/>
      <c r="G117" s="481"/>
      <c r="H117" s="482"/>
      <c r="I117" s="480" t="str">
        <f t="shared" ref="I117" si="150">IF(I19="", "", I19)</f>
        <v/>
      </c>
      <c r="J117" s="482"/>
      <c r="K117" s="486" t="str">
        <f t="shared" ref="K117" si="151">IF(K68="", "", K68)</f>
        <v/>
      </c>
      <c r="L117" s="596" t="str">
        <f t="shared" si="135"/>
        <v/>
      </c>
      <c r="M117" s="490" t="str">
        <f t="shared" ref="L117:M117" si="152">IF(M19="", "", M19)</f>
        <v/>
      </c>
      <c r="N117" s="494" t="str">
        <f t="shared" ref="N117" si="153">IF(N19="", "", N19)</f>
        <v/>
      </c>
      <c r="O117" s="494" t="str">
        <f t="shared" ref="O117:P117" si="154">IF(P68="", "", P68)</f>
        <v/>
      </c>
      <c r="P117" s="495" t="str">
        <f t="shared" si="154"/>
        <v/>
      </c>
      <c r="Q117" s="514" t="str">
        <f t="shared" ref="Q117" si="155">IF(Q19="", "", Q19)</f>
        <v/>
      </c>
      <c r="R117" s="515"/>
      <c r="S117" s="515"/>
      <c r="T117" s="516"/>
      <c r="U117" s="504" t="str">
        <f t="shared" ref="U117" si="156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8" si="157">IF(O69="", "", O69)</f>
        <v/>
      </c>
      <c r="O118" s="496" t="str">
        <f t="shared" si="157"/>
        <v/>
      </c>
      <c r="P118" s="497" t="str">
        <f t="shared" si="157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158">IF(B21="", "", B21)</f>
        <v/>
      </c>
      <c r="C119" s="478" t="str">
        <f t="shared" si="158"/>
        <v/>
      </c>
      <c r="D119" s="480" t="str">
        <f t="shared" ref="D119" si="159">IF(D21="", "", D21)</f>
        <v/>
      </c>
      <c r="E119" s="481"/>
      <c r="F119" s="481"/>
      <c r="G119" s="481"/>
      <c r="H119" s="482"/>
      <c r="I119" s="480" t="str">
        <f t="shared" ref="I119" si="160">IF(I21="", "", I21)</f>
        <v/>
      </c>
      <c r="J119" s="482"/>
      <c r="K119" s="486" t="str">
        <f t="shared" ref="K119" si="161">IF(K70="", "", K70)</f>
        <v/>
      </c>
      <c r="L119" s="596" t="str">
        <f t="shared" si="135"/>
        <v/>
      </c>
      <c r="M119" s="490" t="str">
        <f t="shared" ref="L119:M119" si="162">IF(M21="", "", M21)</f>
        <v/>
      </c>
      <c r="N119" s="494" t="str">
        <f t="shared" ref="N119" si="163">IF(N21="", "", N21)</f>
        <v/>
      </c>
      <c r="O119" s="494" t="str">
        <f t="shared" ref="O119:P119" si="164">IF(P70="", "", P70)</f>
        <v/>
      </c>
      <c r="P119" s="495" t="str">
        <f t="shared" si="164"/>
        <v/>
      </c>
      <c r="Q119" s="514" t="str">
        <f t="shared" ref="Q119" si="165">IF(Q21="", "", Q21)</f>
        <v/>
      </c>
      <c r="R119" s="515"/>
      <c r="S119" s="515"/>
      <c r="T119" s="516"/>
      <c r="U119" s="504" t="str">
        <f t="shared" ref="U119" si="166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0" si="167">IF(O71="", "", O71)</f>
        <v/>
      </c>
      <c r="O120" s="496" t="str">
        <f t="shared" si="167"/>
        <v/>
      </c>
      <c r="P120" s="497" t="str">
        <f t="shared" si="167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68">IF(B23="", "", B23)</f>
        <v/>
      </c>
      <c r="C121" s="478" t="str">
        <f t="shared" si="168"/>
        <v/>
      </c>
      <c r="D121" s="480" t="str">
        <f t="shared" ref="D121" si="169">IF(D23="", "", D23)</f>
        <v/>
      </c>
      <c r="E121" s="481"/>
      <c r="F121" s="481"/>
      <c r="G121" s="481"/>
      <c r="H121" s="482"/>
      <c r="I121" s="480" t="str">
        <f t="shared" ref="I121" si="170">IF(I23="", "", I23)</f>
        <v/>
      </c>
      <c r="J121" s="482"/>
      <c r="K121" s="486" t="str">
        <f t="shared" ref="K121" si="171">IF(K72="", "", K72)</f>
        <v/>
      </c>
      <c r="L121" s="596" t="str">
        <f t="shared" si="135"/>
        <v/>
      </c>
      <c r="M121" s="490" t="str">
        <f t="shared" ref="L121:M121" si="172">IF(M23="", "", M23)</f>
        <v/>
      </c>
      <c r="N121" s="494" t="str">
        <f t="shared" ref="N121" si="173">IF(N23="", "", N23)</f>
        <v/>
      </c>
      <c r="O121" s="494" t="str">
        <f t="shared" ref="O121:P121" si="174">IF(P72="", "", P72)</f>
        <v/>
      </c>
      <c r="P121" s="495" t="str">
        <f t="shared" si="174"/>
        <v/>
      </c>
      <c r="Q121" s="514" t="str">
        <f t="shared" ref="Q121" si="175">IF(Q23="", "", Q23)</f>
        <v/>
      </c>
      <c r="R121" s="515"/>
      <c r="S121" s="515"/>
      <c r="T121" s="516"/>
      <c r="U121" s="504" t="str">
        <f t="shared" ref="U121" si="176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2" si="177">IF(O73="", "", O73)</f>
        <v/>
      </c>
      <c r="O122" s="496" t="str">
        <f t="shared" si="177"/>
        <v/>
      </c>
      <c r="P122" s="497" t="str">
        <f t="shared" si="177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78">IF(B25="", "", B25)</f>
        <v/>
      </c>
      <c r="C123" s="478" t="str">
        <f t="shared" si="178"/>
        <v/>
      </c>
      <c r="D123" s="480" t="str">
        <f t="shared" ref="D123" si="179">IF(D25="", "", D25)</f>
        <v/>
      </c>
      <c r="E123" s="481"/>
      <c r="F123" s="481"/>
      <c r="G123" s="481"/>
      <c r="H123" s="482"/>
      <c r="I123" s="480" t="str">
        <f t="shared" ref="I123" si="180">IF(I25="", "", I25)</f>
        <v/>
      </c>
      <c r="J123" s="482"/>
      <c r="K123" s="486" t="str">
        <f t="shared" ref="K123" si="181">IF(K74="", "", K74)</f>
        <v/>
      </c>
      <c r="L123" s="596" t="str">
        <f t="shared" si="135"/>
        <v/>
      </c>
      <c r="M123" s="490" t="str">
        <f t="shared" ref="L123:M123" si="182">IF(M25="", "", M25)</f>
        <v/>
      </c>
      <c r="N123" s="494" t="str">
        <f t="shared" ref="N123" si="183">IF(N25="", "", N25)</f>
        <v/>
      </c>
      <c r="O123" s="494" t="str">
        <f t="shared" ref="O123:P123" si="184">IF(P74="", "", P74)</f>
        <v/>
      </c>
      <c r="P123" s="495" t="str">
        <f t="shared" si="184"/>
        <v/>
      </c>
      <c r="Q123" s="514" t="str">
        <f t="shared" ref="Q123" si="185">IF(Q25="", "", Q25)</f>
        <v/>
      </c>
      <c r="R123" s="515"/>
      <c r="S123" s="515"/>
      <c r="T123" s="516"/>
      <c r="U123" s="504" t="str">
        <f t="shared" ref="U123" si="186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4" si="187">IF(O75="", "", O75)</f>
        <v/>
      </c>
      <c r="O124" s="496" t="str">
        <f t="shared" si="187"/>
        <v/>
      </c>
      <c r="P124" s="497" t="str">
        <f t="shared" si="187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88">IF(B27="", "", B27)</f>
        <v/>
      </c>
      <c r="C125" s="478" t="str">
        <f t="shared" si="188"/>
        <v/>
      </c>
      <c r="D125" s="480" t="str">
        <f t="shared" ref="D125" si="189">IF(D27="", "", D27)</f>
        <v/>
      </c>
      <c r="E125" s="481"/>
      <c r="F125" s="481"/>
      <c r="G125" s="481"/>
      <c r="H125" s="482"/>
      <c r="I125" s="480" t="str">
        <f t="shared" ref="I125" si="190">IF(I27="", "", I27)</f>
        <v/>
      </c>
      <c r="J125" s="482"/>
      <c r="K125" s="486" t="str">
        <f t="shared" ref="K125" si="191">IF(K76="", "", K76)</f>
        <v/>
      </c>
      <c r="L125" s="596" t="str">
        <f t="shared" si="135"/>
        <v/>
      </c>
      <c r="M125" s="490" t="str">
        <f t="shared" ref="L125:M125" si="192">IF(M27="", "", M27)</f>
        <v/>
      </c>
      <c r="N125" s="494" t="str">
        <f t="shared" ref="N125" si="193">IF(N27="", "", N27)</f>
        <v/>
      </c>
      <c r="O125" s="494" t="str">
        <f t="shared" ref="O125:P125" si="194">IF(P76="", "", P76)</f>
        <v/>
      </c>
      <c r="P125" s="495" t="str">
        <f t="shared" si="194"/>
        <v/>
      </c>
      <c r="Q125" s="514" t="str">
        <f t="shared" ref="Q125" si="195">IF(Q27="", "", Q27)</f>
        <v/>
      </c>
      <c r="R125" s="515"/>
      <c r="S125" s="515"/>
      <c r="T125" s="516"/>
      <c r="U125" s="504" t="str">
        <f t="shared" ref="U125" si="196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6" si="197">IF(O77="", "", O77)</f>
        <v/>
      </c>
      <c r="O126" s="496" t="str">
        <f t="shared" si="197"/>
        <v/>
      </c>
      <c r="P126" s="497" t="str">
        <f t="shared" si="197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98">IF(B29="", "", B29)</f>
        <v/>
      </c>
      <c r="C127" s="478" t="str">
        <f t="shared" si="198"/>
        <v/>
      </c>
      <c r="D127" s="480" t="str">
        <f t="shared" ref="D127" si="199">IF(D29="", "", D29)</f>
        <v/>
      </c>
      <c r="E127" s="481"/>
      <c r="F127" s="481"/>
      <c r="G127" s="481"/>
      <c r="H127" s="482"/>
      <c r="I127" s="480" t="str">
        <f t="shared" ref="I127" si="200">IF(I29="", "", I29)</f>
        <v/>
      </c>
      <c r="J127" s="482"/>
      <c r="K127" s="486" t="str">
        <f t="shared" ref="K127" si="201">IF(K78="", "", K78)</f>
        <v/>
      </c>
      <c r="L127" s="596" t="str">
        <f t="shared" si="135"/>
        <v/>
      </c>
      <c r="M127" s="490" t="str">
        <f t="shared" ref="L127:M127" si="202">IF(M29="", "", M29)</f>
        <v/>
      </c>
      <c r="N127" s="494" t="str">
        <f t="shared" ref="N127" si="203">IF(N29="", "", N29)</f>
        <v/>
      </c>
      <c r="O127" s="494" t="str">
        <f t="shared" ref="O127:P127" si="204">IF(P78="", "", P78)</f>
        <v/>
      </c>
      <c r="P127" s="495" t="str">
        <f t="shared" si="204"/>
        <v/>
      </c>
      <c r="Q127" s="514" t="str">
        <f t="shared" ref="Q127" si="205">IF(Q29="", "", Q29)</f>
        <v/>
      </c>
      <c r="R127" s="515"/>
      <c r="S127" s="515"/>
      <c r="T127" s="516"/>
      <c r="U127" s="504" t="str">
        <f t="shared" ref="U127" si="206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8" si="207">IF(O79="", "", O79)</f>
        <v/>
      </c>
      <c r="O128" s="496" t="str">
        <f t="shared" si="207"/>
        <v/>
      </c>
      <c r="P128" s="497" t="str">
        <f t="shared" si="207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208">IF(B31="", "", B31)</f>
        <v/>
      </c>
      <c r="C129" s="478" t="str">
        <f t="shared" si="208"/>
        <v/>
      </c>
      <c r="D129" s="480" t="str">
        <f t="shared" ref="D129" si="209">IF(D31="", "", D31)</f>
        <v/>
      </c>
      <c r="E129" s="481"/>
      <c r="F129" s="481"/>
      <c r="G129" s="481"/>
      <c r="H129" s="482"/>
      <c r="I129" s="480" t="str">
        <f t="shared" ref="I129" si="210">IF(I31="", "", I31)</f>
        <v/>
      </c>
      <c r="J129" s="482"/>
      <c r="K129" s="486" t="str">
        <f t="shared" ref="K129" si="211">IF(K80="", "", K80)</f>
        <v/>
      </c>
      <c r="L129" s="596" t="str">
        <f t="shared" si="135"/>
        <v/>
      </c>
      <c r="M129" s="490" t="str">
        <f t="shared" ref="L129:M129" si="212">IF(M31="", "", M31)</f>
        <v/>
      </c>
      <c r="N129" s="494" t="str">
        <f t="shared" ref="N129" si="213">IF(N31="", "", N31)</f>
        <v/>
      </c>
      <c r="O129" s="494" t="str">
        <f t="shared" ref="O129:P129" si="214">IF(P80="", "", P80)</f>
        <v/>
      </c>
      <c r="P129" s="495" t="str">
        <f t="shared" si="214"/>
        <v/>
      </c>
      <c r="Q129" s="514" t="str">
        <f t="shared" ref="Q129" si="215">IF(Q31="", "", Q31)</f>
        <v/>
      </c>
      <c r="R129" s="515"/>
      <c r="S129" s="515"/>
      <c r="T129" s="516"/>
      <c r="U129" s="504" t="str">
        <f t="shared" ref="U129" si="216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0" si="217">IF(O81="", "", O81)</f>
        <v/>
      </c>
      <c r="O130" s="496" t="str">
        <f t="shared" si="217"/>
        <v/>
      </c>
      <c r="P130" s="497" t="str">
        <f t="shared" si="217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218">IF(B33="", "", B33)</f>
        <v/>
      </c>
      <c r="C131" s="478" t="str">
        <f t="shared" si="218"/>
        <v/>
      </c>
      <c r="D131" s="480" t="str">
        <f t="shared" ref="D131" si="219">IF(D33="", "", D33)</f>
        <v/>
      </c>
      <c r="E131" s="481"/>
      <c r="F131" s="481"/>
      <c r="G131" s="481"/>
      <c r="H131" s="482"/>
      <c r="I131" s="480" t="str">
        <f t="shared" ref="I131:I143" si="220">IF(I33="", "", I33)</f>
        <v/>
      </c>
      <c r="J131" s="482"/>
      <c r="K131" s="486" t="str">
        <f t="shared" ref="K131" si="221">IF(K82="", "", K82)</f>
        <v/>
      </c>
      <c r="L131" s="596" t="str">
        <f t="shared" si="135"/>
        <v/>
      </c>
      <c r="M131" s="490" t="str">
        <f t="shared" ref="L131:M131" si="222">IF(M33="", "", M33)</f>
        <v/>
      </c>
      <c r="N131" s="494" t="str">
        <f t="shared" ref="N131" si="223">IF(N33="", "", N33)</f>
        <v/>
      </c>
      <c r="O131" s="494" t="str">
        <f t="shared" ref="O131:P131" si="224">IF(P82="", "", P82)</f>
        <v/>
      </c>
      <c r="P131" s="495" t="str">
        <f t="shared" si="224"/>
        <v/>
      </c>
      <c r="Q131" s="514" t="str">
        <f t="shared" ref="Q131" si="225">IF(Q33="", "", Q33)</f>
        <v/>
      </c>
      <c r="R131" s="515"/>
      <c r="S131" s="515"/>
      <c r="T131" s="516"/>
      <c r="U131" s="504" t="str">
        <f t="shared" ref="U131:U143" si="226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2" si="227">IF(O83="", "", O83)</f>
        <v/>
      </c>
      <c r="O132" s="496" t="str">
        <f t="shared" si="227"/>
        <v/>
      </c>
      <c r="P132" s="497" t="str">
        <f t="shared" si="227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228">IF(B35="", "", B35)</f>
        <v/>
      </c>
      <c r="C133" s="478" t="str">
        <f t="shared" si="228"/>
        <v/>
      </c>
      <c r="D133" s="480" t="str">
        <f t="shared" ref="D133:D143" si="229">IF(D35="", "", D35)</f>
        <v/>
      </c>
      <c r="E133" s="481"/>
      <c r="F133" s="481"/>
      <c r="G133" s="481"/>
      <c r="H133" s="482"/>
      <c r="I133" s="480" t="str">
        <f t="shared" si="220"/>
        <v/>
      </c>
      <c r="J133" s="482"/>
      <c r="K133" s="486" t="str">
        <f t="shared" ref="K133" si="230">IF(K84="", "", K84)</f>
        <v/>
      </c>
      <c r="L133" s="596" t="str">
        <f t="shared" si="135"/>
        <v/>
      </c>
      <c r="M133" s="490" t="str">
        <f t="shared" ref="L133:M133" si="231">IF(M35="", "", M35)</f>
        <v/>
      </c>
      <c r="N133" s="494" t="str">
        <f t="shared" ref="N133" si="232">IF(N35="", "", N35)</f>
        <v/>
      </c>
      <c r="O133" s="494" t="str">
        <f t="shared" ref="O133:P133" si="233">IF(P84="", "", P84)</f>
        <v/>
      </c>
      <c r="P133" s="495" t="str">
        <f t="shared" si="233"/>
        <v/>
      </c>
      <c r="Q133" s="514" t="str">
        <f t="shared" ref="Q133:Q143" si="234">IF(Q35="", "", Q35)</f>
        <v/>
      </c>
      <c r="R133" s="515"/>
      <c r="S133" s="515"/>
      <c r="T133" s="516"/>
      <c r="U133" s="504" t="str">
        <f t="shared" si="226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4" si="235">IF(O85="", "", O85)</f>
        <v/>
      </c>
      <c r="O134" s="496" t="str">
        <f t="shared" si="235"/>
        <v/>
      </c>
      <c r="P134" s="497" t="str">
        <f t="shared" si="235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236">IF(B37="", "", B37)</f>
        <v/>
      </c>
      <c r="C135" s="478" t="str">
        <f t="shared" si="236"/>
        <v/>
      </c>
      <c r="D135" s="480" t="str">
        <f t="shared" si="229"/>
        <v/>
      </c>
      <c r="E135" s="481"/>
      <c r="F135" s="481"/>
      <c r="G135" s="481"/>
      <c r="H135" s="482"/>
      <c r="I135" s="480" t="str">
        <f t="shared" si="220"/>
        <v/>
      </c>
      <c r="J135" s="482"/>
      <c r="K135" s="486" t="str">
        <f t="shared" ref="K135" si="237">IF(K86="", "", K86)</f>
        <v/>
      </c>
      <c r="L135" s="596" t="str">
        <f t="shared" si="135"/>
        <v/>
      </c>
      <c r="M135" s="490" t="str">
        <f t="shared" ref="L135:M135" si="238">IF(M37="", "", M37)</f>
        <v/>
      </c>
      <c r="N135" s="494" t="str">
        <f t="shared" ref="N135" si="239">IF(N37="", "", N37)</f>
        <v/>
      </c>
      <c r="O135" s="494" t="str">
        <f t="shared" ref="O135:P135" si="240">IF(P86="", "", P86)</f>
        <v/>
      </c>
      <c r="P135" s="495" t="str">
        <f t="shared" si="240"/>
        <v/>
      </c>
      <c r="Q135" s="514" t="str">
        <f t="shared" si="234"/>
        <v/>
      </c>
      <c r="R135" s="515"/>
      <c r="S135" s="515"/>
      <c r="T135" s="516"/>
      <c r="U135" s="504" t="str">
        <f t="shared" si="226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6" si="241">IF(O87="", "", O87)</f>
        <v/>
      </c>
      <c r="O136" s="496" t="str">
        <f t="shared" si="241"/>
        <v/>
      </c>
      <c r="P136" s="497" t="str">
        <f t="shared" si="241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242">IF(B39="", "", B39)</f>
        <v/>
      </c>
      <c r="C137" s="478" t="str">
        <f t="shared" si="242"/>
        <v/>
      </c>
      <c r="D137" s="480" t="str">
        <f t="shared" si="229"/>
        <v/>
      </c>
      <c r="E137" s="481"/>
      <c r="F137" s="481"/>
      <c r="G137" s="481"/>
      <c r="H137" s="482"/>
      <c r="I137" s="480" t="str">
        <f t="shared" si="220"/>
        <v/>
      </c>
      <c r="J137" s="482"/>
      <c r="K137" s="486" t="str">
        <f t="shared" ref="K137" si="243">IF(K88="", "", K88)</f>
        <v/>
      </c>
      <c r="L137" s="596" t="str">
        <f t="shared" si="135"/>
        <v/>
      </c>
      <c r="M137" s="490" t="str">
        <f t="shared" ref="L137:M137" si="244">IF(M39="", "", M39)</f>
        <v/>
      </c>
      <c r="N137" s="494" t="str">
        <f t="shared" ref="N137" si="245">IF(N39="", "", N39)</f>
        <v/>
      </c>
      <c r="O137" s="494" t="str">
        <f t="shared" ref="O137:P137" si="246">IF(P88="", "", P88)</f>
        <v/>
      </c>
      <c r="P137" s="495" t="str">
        <f t="shared" si="246"/>
        <v/>
      </c>
      <c r="Q137" s="514" t="str">
        <f t="shared" si="234"/>
        <v/>
      </c>
      <c r="R137" s="515"/>
      <c r="S137" s="515"/>
      <c r="T137" s="516"/>
      <c r="U137" s="504" t="str">
        <f t="shared" si="226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8" si="247">IF(O89="", "", O89)</f>
        <v/>
      </c>
      <c r="O138" s="496" t="str">
        <f t="shared" si="247"/>
        <v/>
      </c>
      <c r="P138" s="497" t="str">
        <f t="shared" si="247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248">IF(B41="", "", B41)</f>
        <v/>
      </c>
      <c r="C139" s="478" t="str">
        <f t="shared" si="248"/>
        <v/>
      </c>
      <c r="D139" s="480" t="str">
        <f t="shared" si="229"/>
        <v/>
      </c>
      <c r="E139" s="481"/>
      <c r="F139" s="481"/>
      <c r="G139" s="481"/>
      <c r="H139" s="482"/>
      <c r="I139" s="480" t="str">
        <f t="shared" si="220"/>
        <v/>
      </c>
      <c r="J139" s="482"/>
      <c r="K139" s="486" t="str">
        <f t="shared" ref="K139" si="249">IF(K90="", "", K90)</f>
        <v/>
      </c>
      <c r="L139" s="596" t="str">
        <f t="shared" si="135"/>
        <v/>
      </c>
      <c r="M139" s="490" t="str">
        <f t="shared" ref="L139:M139" si="250">IF(M41="", "", M41)</f>
        <v/>
      </c>
      <c r="N139" s="494" t="str">
        <f t="shared" ref="N139" si="251">IF(N41="", "", N41)</f>
        <v/>
      </c>
      <c r="O139" s="494" t="str">
        <f t="shared" ref="O139:P139" si="252">IF(P90="", "", P90)</f>
        <v/>
      </c>
      <c r="P139" s="495" t="str">
        <f t="shared" si="252"/>
        <v/>
      </c>
      <c r="Q139" s="514" t="str">
        <f t="shared" si="234"/>
        <v/>
      </c>
      <c r="R139" s="515"/>
      <c r="S139" s="515"/>
      <c r="T139" s="516"/>
      <c r="U139" s="504" t="str">
        <f t="shared" si="226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0" si="253">IF(O91="", "", O91)</f>
        <v/>
      </c>
      <c r="O140" s="496" t="str">
        <f t="shared" si="253"/>
        <v/>
      </c>
      <c r="P140" s="497" t="str">
        <f t="shared" si="253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254">IF(B43="", "", B43)</f>
        <v/>
      </c>
      <c r="C141" s="478" t="str">
        <f t="shared" si="254"/>
        <v/>
      </c>
      <c r="D141" s="480" t="str">
        <f t="shared" si="229"/>
        <v/>
      </c>
      <c r="E141" s="481"/>
      <c r="F141" s="481"/>
      <c r="G141" s="481"/>
      <c r="H141" s="482"/>
      <c r="I141" s="480" t="str">
        <f t="shared" si="220"/>
        <v/>
      </c>
      <c r="J141" s="482"/>
      <c r="K141" s="486" t="str">
        <f t="shared" ref="K141" si="255">IF(K92="", "", K92)</f>
        <v/>
      </c>
      <c r="L141" s="596" t="str">
        <f t="shared" si="135"/>
        <v/>
      </c>
      <c r="M141" s="490" t="str">
        <f t="shared" ref="L141:M141" si="256">IF(M43="", "", M43)</f>
        <v/>
      </c>
      <c r="N141" s="494" t="str">
        <f t="shared" ref="N141" si="257">IF(N43="", "", N43)</f>
        <v/>
      </c>
      <c r="O141" s="494" t="str">
        <f t="shared" ref="O141:P141" si="258">IF(P92="", "", P92)</f>
        <v/>
      </c>
      <c r="P141" s="495" t="str">
        <f t="shared" si="258"/>
        <v/>
      </c>
      <c r="Q141" s="514" t="str">
        <f t="shared" si="234"/>
        <v/>
      </c>
      <c r="R141" s="515"/>
      <c r="S141" s="515"/>
      <c r="T141" s="516"/>
      <c r="U141" s="504" t="str">
        <f t="shared" si="226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2" si="259">IF(O93="", "", O93)</f>
        <v/>
      </c>
      <c r="O142" s="496" t="str">
        <f t="shared" si="259"/>
        <v/>
      </c>
      <c r="P142" s="497" t="str">
        <f t="shared" si="259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260">IF(B45="", "", B45)</f>
        <v/>
      </c>
      <c r="C143" s="478" t="str">
        <f t="shared" si="260"/>
        <v/>
      </c>
      <c r="D143" s="480" t="str">
        <f t="shared" si="229"/>
        <v/>
      </c>
      <c r="E143" s="481"/>
      <c r="F143" s="481"/>
      <c r="G143" s="481"/>
      <c r="H143" s="482"/>
      <c r="I143" s="480" t="str">
        <f t="shared" si="220"/>
        <v/>
      </c>
      <c r="J143" s="482"/>
      <c r="K143" s="486" t="str">
        <f t="shared" ref="K143" si="261">IF(K94="", "", K94)</f>
        <v/>
      </c>
      <c r="L143" s="596" t="str">
        <f t="shared" si="135"/>
        <v/>
      </c>
      <c r="M143" s="490" t="str">
        <f t="shared" ref="L143:M143" si="262">IF(M45="", "", M45)</f>
        <v/>
      </c>
      <c r="N143" s="494" t="str">
        <f t="shared" ref="N143" si="263">IF(N45="", "", N45)</f>
        <v/>
      </c>
      <c r="O143" s="494" t="str">
        <f t="shared" ref="O143:P143" si="264">IF(P94="", "", P94)</f>
        <v/>
      </c>
      <c r="P143" s="495" t="str">
        <f t="shared" si="264"/>
        <v/>
      </c>
      <c r="Q143" s="514" t="str">
        <f t="shared" si="234"/>
        <v/>
      </c>
      <c r="R143" s="515"/>
      <c r="S143" s="515"/>
      <c r="T143" s="516"/>
      <c r="U143" s="504" t="str">
        <f t="shared" si="226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265">IF(O95="", "", O95)</f>
        <v/>
      </c>
      <c r="O144" s="496" t="str">
        <f t="shared" si="265"/>
        <v/>
      </c>
      <c r="P144" s="497" t="str">
        <f t="shared" si="265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WdaIqBF0NEMTUGIzqN+tgMCBU/JhZw6rz/mDUoDJQzBtZoO0lh0wJwnlAnStFAVblUYi1k4xqZFv7nEVhQ3TBw==" saltValue="JoQp1dktBwugRkASkVt7ww==" spinCount="100000" sheet="1" selectLockedCells="1"/>
  <protectedRanges>
    <protectedRange sqref="M96:P97 M145:P146 M15:P48" name="範囲1"/>
  </protectedRanges>
  <mergeCells count="704">
    <mergeCell ref="B5:C6"/>
    <mergeCell ref="D5:D6"/>
    <mergeCell ref="E5:E6"/>
    <mergeCell ref="F5:F6"/>
    <mergeCell ref="G5:G6"/>
    <mergeCell ref="B54:C55"/>
    <mergeCell ref="D54:D55"/>
    <mergeCell ref="E54:E55"/>
    <mergeCell ref="F54:F55"/>
    <mergeCell ref="G54:G55"/>
    <mergeCell ref="D29:H30"/>
    <mergeCell ref="D31:H32"/>
    <mergeCell ref="D33:H34"/>
    <mergeCell ref="D35:H36"/>
    <mergeCell ref="B9:C10"/>
    <mergeCell ref="D9:D11"/>
    <mergeCell ref="F9:F11"/>
    <mergeCell ref="B47:H48"/>
    <mergeCell ref="B19:B20"/>
    <mergeCell ref="C19:C20"/>
    <mergeCell ref="B21:B22"/>
    <mergeCell ref="B23:B24"/>
    <mergeCell ref="D21:H22"/>
    <mergeCell ref="D23:H24"/>
    <mergeCell ref="K125:K126"/>
    <mergeCell ref="L125:L126"/>
    <mergeCell ref="B123:B124"/>
    <mergeCell ref="C123:C124"/>
    <mergeCell ref="D123:H124"/>
    <mergeCell ref="C139:C140"/>
    <mergeCell ref="L127:L128"/>
    <mergeCell ref="C135:C136"/>
    <mergeCell ref="D135:H136"/>
    <mergeCell ref="B90:B91"/>
    <mergeCell ref="C90:C91"/>
    <mergeCell ref="D90:H91"/>
    <mergeCell ref="B92:B93"/>
    <mergeCell ref="C92:C93"/>
    <mergeCell ref="D92:H93"/>
    <mergeCell ref="I90:J91"/>
    <mergeCell ref="I92:J93"/>
    <mergeCell ref="B103:C104"/>
    <mergeCell ref="D103:D104"/>
    <mergeCell ref="E103:E104"/>
    <mergeCell ref="F103:F104"/>
    <mergeCell ref="G103:G104"/>
    <mergeCell ref="R52:R53"/>
    <mergeCell ref="S52:S53"/>
    <mergeCell ref="C141:C142"/>
    <mergeCell ref="D139:H140"/>
    <mergeCell ref="D141:H142"/>
    <mergeCell ref="I139:J140"/>
    <mergeCell ref="I141:J142"/>
    <mergeCell ref="K139:K140"/>
    <mergeCell ref="K141:K142"/>
    <mergeCell ref="B107:C108"/>
    <mergeCell ref="D107:D109"/>
    <mergeCell ref="G107:G109"/>
    <mergeCell ref="F107:F109"/>
    <mergeCell ref="L139:L140"/>
    <mergeCell ref="B113:B114"/>
    <mergeCell ref="C113:C114"/>
    <mergeCell ref="D113:H114"/>
    <mergeCell ref="I113:J114"/>
    <mergeCell ref="K113:K114"/>
    <mergeCell ref="L113:L114"/>
    <mergeCell ref="B125:B126"/>
    <mergeCell ref="C125:C126"/>
    <mergeCell ref="D125:H126"/>
    <mergeCell ref="I125:J126"/>
    <mergeCell ref="K41:K42"/>
    <mergeCell ref="B43:B44"/>
    <mergeCell ref="C43:C44"/>
    <mergeCell ref="B45:B46"/>
    <mergeCell ref="C45:C46"/>
    <mergeCell ref="D43:H44"/>
    <mergeCell ref="I43:J44"/>
    <mergeCell ref="I45:J46"/>
    <mergeCell ref="V56:V60"/>
    <mergeCell ref="N52:N53"/>
    <mergeCell ref="O52:O53"/>
    <mergeCell ref="O59:T59"/>
    <mergeCell ref="O60:T60"/>
    <mergeCell ref="O57:T58"/>
    <mergeCell ref="O55:T56"/>
    <mergeCell ref="I47:J48"/>
    <mergeCell ref="M43:M44"/>
    <mergeCell ref="M45:M46"/>
    <mergeCell ref="L43:L44"/>
    <mergeCell ref="L45:L46"/>
    <mergeCell ref="K43:K44"/>
    <mergeCell ref="K45:K46"/>
    <mergeCell ref="P52:P53"/>
    <mergeCell ref="Q52:Q53"/>
    <mergeCell ref="D45:H46"/>
    <mergeCell ref="B33:B34"/>
    <mergeCell ref="C33:C34"/>
    <mergeCell ref="B35:B36"/>
    <mergeCell ref="I35:J36"/>
    <mergeCell ref="C35:C36"/>
    <mergeCell ref="C41:C42"/>
    <mergeCell ref="B41:B42"/>
    <mergeCell ref="D41:H42"/>
    <mergeCell ref="I41:J42"/>
    <mergeCell ref="D39:H40"/>
    <mergeCell ref="I39:J40"/>
    <mergeCell ref="K39:K40"/>
    <mergeCell ref="I31:J32"/>
    <mergeCell ref="I33:J34"/>
    <mergeCell ref="B37:B38"/>
    <mergeCell ref="C37:C38"/>
    <mergeCell ref="D37:H38"/>
    <mergeCell ref="B29:B30"/>
    <mergeCell ref="C29:C30"/>
    <mergeCell ref="K29:K30"/>
    <mergeCell ref="B31:B32"/>
    <mergeCell ref="C31:C32"/>
    <mergeCell ref="K37:K38"/>
    <mergeCell ref="K35:K36"/>
    <mergeCell ref="L37:L38"/>
    <mergeCell ref="K31:K32"/>
    <mergeCell ref="I37:J38"/>
    <mergeCell ref="L33:L34"/>
    <mergeCell ref="L35:L36"/>
    <mergeCell ref="K33:K34"/>
    <mergeCell ref="K23:K24"/>
    <mergeCell ref="K25:K26"/>
    <mergeCell ref="L29:L30"/>
    <mergeCell ref="L31:L32"/>
    <mergeCell ref="K27:K28"/>
    <mergeCell ref="B27:B28"/>
    <mergeCell ref="C27:C28"/>
    <mergeCell ref="B15:B16"/>
    <mergeCell ref="C15:C16"/>
    <mergeCell ref="B17:B18"/>
    <mergeCell ref="C17:C18"/>
    <mergeCell ref="D25:H26"/>
    <mergeCell ref="D27:H28"/>
    <mergeCell ref="D15:H16"/>
    <mergeCell ref="D17:H18"/>
    <mergeCell ref="D19:H20"/>
    <mergeCell ref="E9:E11"/>
    <mergeCell ref="C21:C22"/>
    <mergeCell ref="G9:G11"/>
    <mergeCell ref="B11:C11"/>
    <mergeCell ref="B13:B14"/>
    <mergeCell ref="C13:C14"/>
    <mergeCell ref="D13:H14"/>
    <mergeCell ref="C23:C24"/>
    <mergeCell ref="B25:B26"/>
    <mergeCell ref="C25:C26"/>
    <mergeCell ref="H9:L11"/>
    <mergeCell ref="M19:M20"/>
    <mergeCell ref="M21:M22"/>
    <mergeCell ref="M23:M24"/>
    <mergeCell ref="M25:M26"/>
    <mergeCell ref="M27:M28"/>
    <mergeCell ref="N23:P24"/>
    <mergeCell ref="N25:P26"/>
    <mergeCell ref="K17:K18"/>
    <mergeCell ref="K19:K20"/>
    <mergeCell ref="K21:K22"/>
    <mergeCell ref="L17:L18"/>
    <mergeCell ref="L19:L20"/>
    <mergeCell ref="L21:L22"/>
    <mergeCell ref="L23:L24"/>
    <mergeCell ref="L25:L26"/>
    <mergeCell ref="L27:L28"/>
    <mergeCell ref="N21:P22"/>
    <mergeCell ref="U31:V32"/>
    <mergeCell ref="U33:V34"/>
    <mergeCell ref="U13:V14"/>
    <mergeCell ref="U15:V16"/>
    <mergeCell ref="U17:V18"/>
    <mergeCell ref="U19:V20"/>
    <mergeCell ref="U21:V22"/>
    <mergeCell ref="Q25:T26"/>
    <mergeCell ref="Q27:T28"/>
    <mergeCell ref="Q29:T30"/>
    <mergeCell ref="Q31:T32"/>
    <mergeCell ref="Q33:T34"/>
    <mergeCell ref="Q19:T20"/>
    <mergeCell ref="Q21:T22"/>
    <mergeCell ref="Q23:T24"/>
    <mergeCell ref="N31:P32"/>
    <mergeCell ref="N33:P34"/>
    <mergeCell ref="M31:M32"/>
    <mergeCell ref="M33:M34"/>
    <mergeCell ref="I6:L7"/>
    <mergeCell ref="U23:V24"/>
    <mergeCell ref="U25:V26"/>
    <mergeCell ref="U27:V28"/>
    <mergeCell ref="U29:V30"/>
    <mergeCell ref="I15:J16"/>
    <mergeCell ref="I17:J18"/>
    <mergeCell ref="I19:J20"/>
    <mergeCell ref="I21:J22"/>
    <mergeCell ref="I23:J24"/>
    <mergeCell ref="I25:J26"/>
    <mergeCell ref="I27:J28"/>
    <mergeCell ref="I13:J14"/>
    <mergeCell ref="L13:L14"/>
    <mergeCell ref="K13:K14"/>
    <mergeCell ref="I29:J30"/>
    <mergeCell ref="K15:K16"/>
    <mergeCell ref="L15:L16"/>
    <mergeCell ref="V7:V11"/>
    <mergeCell ref="N19:P20"/>
    <mergeCell ref="N29:P30"/>
    <mergeCell ref="M29:M30"/>
    <mergeCell ref="N27:P28"/>
    <mergeCell ref="U35:V36"/>
    <mergeCell ref="U37:V38"/>
    <mergeCell ref="U43:V44"/>
    <mergeCell ref="U45:V46"/>
    <mergeCell ref="U47:V48"/>
    <mergeCell ref="M47:P48"/>
    <mergeCell ref="Q35:T36"/>
    <mergeCell ref="Q37:T38"/>
    <mergeCell ref="Q43:T44"/>
    <mergeCell ref="Q45:T46"/>
    <mergeCell ref="Q39:T40"/>
    <mergeCell ref="U39:V40"/>
    <mergeCell ref="Q41:T42"/>
    <mergeCell ref="U41:V42"/>
    <mergeCell ref="N35:P36"/>
    <mergeCell ref="N37:P38"/>
    <mergeCell ref="N39:P40"/>
    <mergeCell ref="N41:P42"/>
    <mergeCell ref="N43:P44"/>
    <mergeCell ref="N45:P46"/>
    <mergeCell ref="M35:M36"/>
    <mergeCell ref="M37:M38"/>
    <mergeCell ref="M39:M40"/>
    <mergeCell ref="M41:M42"/>
    <mergeCell ref="B60:C60"/>
    <mergeCell ref="B62:B63"/>
    <mergeCell ref="C62:C63"/>
    <mergeCell ref="D62:H63"/>
    <mergeCell ref="I62:J63"/>
    <mergeCell ref="K62:K63"/>
    <mergeCell ref="L62:L63"/>
    <mergeCell ref="M62:P63"/>
    <mergeCell ref="B58:C59"/>
    <mergeCell ref="D58:D60"/>
    <mergeCell ref="F58:F60"/>
    <mergeCell ref="G58:G60"/>
    <mergeCell ref="E58:E60"/>
    <mergeCell ref="H58:L60"/>
    <mergeCell ref="I55:L56"/>
    <mergeCell ref="L47:L48"/>
    <mergeCell ref="K47:K48"/>
    <mergeCell ref="L39:L40"/>
    <mergeCell ref="L41:L42"/>
    <mergeCell ref="B39:B40"/>
    <mergeCell ref="C39:C40"/>
    <mergeCell ref="N64:P65"/>
    <mergeCell ref="M64:M65"/>
    <mergeCell ref="N66:P67"/>
    <mergeCell ref="N68:P69"/>
    <mergeCell ref="M66:M67"/>
    <mergeCell ref="M68:M69"/>
    <mergeCell ref="B64:B65"/>
    <mergeCell ref="C64:C65"/>
    <mergeCell ref="D64:H65"/>
    <mergeCell ref="I64:J65"/>
    <mergeCell ref="K64:K65"/>
    <mergeCell ref="L64:L65"/>
    <mergeCell ref="B68:B69"/>
    <mergeCell ref="C68:C69"/>
    <mergeCell ref="D68:H69"/>
    <mergeCell ref="I68:J69"/>
    <mergeCell ref="K68:K69"/>
    <mergeCell ref="L68:L69"/>
    <mergeCell ref="B66:B67"/>
    <mergeCell ref="C66:C67"/>
    <mergeCell ref="D66:H67"/>
    <mergeCell ref="I66:J67"/>
    <mergeCell ref="K66:K67"/>
    <mergeCell ref="L66:L67"/>
    <mergeCell ref="B70:B71"/>
    <mergeCell ref="C70:C71"/>
    <mergeCell ref="D70:H71"/>
    <mergeCell ref="I70:J71"/>
    <mergeCell ref="K70:K71"/>
    <mergeCell ref="L70:L71"/>
    <mergeCell ref="N70:P71"/>
    <mergeCell ref="N72:P73"/>
    <mergeCell ref="M70:M71"/>
    <mergeCell ref="M72:M73"/>
    <mergeCell ref="N74:P75"/>
    <mergeCell ref="M74:M75"/>
    <mergeCell ref="M76:M77"/>
    <mergeCell ref="B72:B73"/>
    <mergeCell ref="C72:C73"/>
    <mergeCell ref="D72:H73"/>
    <mergeCell ref="I72:J73"/>
    <mergeCell ref="K72:K73"/>
    <mergeCell ref="L72:L73"/>
    <mergeCell ref="M82:M83"/>
    <mergeCell ref="B76:B77"/>
    <mergeCell ref="C76:C77"/>
    <mergeCell ref="D76:H77"/>
    <mergeCell ref="I76:J77"/>
    <mergeCell ref="K76:K77"/>
    <mergeCell ref="L76:L77"/>
    <mergeCell ref="B74:B75"/>
    <mergeCell ref="C74:C75"/>
    <mergeCell ref="D74:H75"/>
    <mergeCell ref="I74:J75"/>
    <mergeCell ref="K74:K75"/>
    <mergeCell ref="L74:L75"/>
    <mergeCell ref="B80:B81"/>
    <mergeCell ref="C80:C81"/>
    <mergeCell ref="D80:H81"/>
    <mergeCell ref="I80:J81"/>
    <mergeCell ref="K80:K81"/>
    <mergeCell ref="L80:L81"/>
    <mergeCell ref="B78:B79"/>
    <mergeCell ref="C78:C79"/>
    <mergeCell ref="D78:H79"/>
    <mergeCell ref="I78:J79"/>
    <mergeCell ref="K78:K79"/>
    <mergeCell ref="L78:L79"/>
    <mergeCell ref="K88:K89"/>
    <mergeCell ref="L88:L89"/>
    <mergeCell ref="B86:B87"/>
    <mergeCell ref="C86:C87"/>
    <mergeCell ref="D86:H87"/>
    <mergeCell ref="B82:B83"/>
    <mergeCell ref="C82:C83"/>
    <mergeCell ref="D82:H83"/>
    <mergeCell ref="I82:J83"/>
    <mergeCell ref="K82:K83"/>
    <mergeCell ref="L82:L83"/>
    <mergeCell ref="U113:V114"/>
    <mergeCell ref="B115:B116"/>
    <mergeCell ref="C115:C116"/>
    <mergeCell ref="D115:H116"/>
    <mergeCell ref="I115:J116"/>
    <mergeCell ref="K115:K116"/>
    <mergeCell ref="L115:L116"/>
    <mergeCell ref="U115:V116"/>
    <mergeCell ref="U62:V63"/>
    <mergeCell ref="B96:H97"/>
    <mergeCell ref="I96:J97"/>
    <mergeCell ref="K96:K97"/>
    <mergeCell ref="L96:L97"/>
    <mergeCell ref="M96:P97"/>
    <mergeCell ref="B94:B95"/>
    <mergeCell ref="C94:C95"/>
    <mergeCell ref="D94:H95"/>
    <mergeCell ref="I94:J95"/>
    <mergeCell ref="K94:K95"/>
    <mergeCell ref="L94:L95"/>
    <mergeCell ref="B88:B89"/>
    <mergeCell ref="C88:C89"/>
    <mergeCell ref="D88:H89"/>
    <mergeCell ref="I88:J89"/>
    <mergeCell ref="E107:E109"/>
    <mergeCell ref="I119:J120"/>
    <mergeCell ref="K119:K120"/>
    <mergeCell ref="L119:L120"/>
    <mergeCell ref="H107:L109"/>
    <mergeCell ref="B111:B112"/>
    <mergeCell ref="C111:C112"/>
    <mergeCell ref="D111:H112"/>
    <mergeCell ref="I111:J112"/>
    <mergeCell ref="K111:K112"/>
    <mergeCell ref="L111:L112"/>
    <mergeCell ref="B109:C109"/>
    <mergeCell ref="U127:V128"/>
    <mergeCell ref="U123:V124"/>
    <mergeCell ref="Q131:T132"/>
    <mergeCell ref="Q133:T134"/>
    <mergeCell ref="L129:L130"/>
    <mergeCell ref="B121:B122"/>
    <mergeCell ref="C121:C122"/>
    <mergeCell ref="D121:H122"/>
    <mergeCell ref="I121:J122"/>
    <mergeCell ref="K121:K122"/>
    <mergeCell ref="L121:L122"/>
    <mergeCell ref="Q123:T124"/>
    <mergeCell ref="Q125:T126"/>
    <mergeCell ref="Q127:T128"/>
    <mergeCell ref="Q129:T130"/>
    <mergeCell ref="I129:J130"/>
    <mergeCell ref="K129:K130"/>
    <mergeCell ref="B127:B128"/>
    <mergeCell ref="C127:C128"/>
    <mergeCell ref="D127:H128"/>
    <mergeCell ref="I127:J128"/>
    <mergeCell ref="K127:K128"/>
    <mergeCell ref="N129:P130"/>
    <mergeCell ref="N131:P132"/>
    <mergeCell ref="U135:V136"/>
    <mergeCell ref="U125:V126"/>
    <mergeCell ref="U121:V122"/>
    <mergeCell ref="B133:B134"/>
    <mergeCell ref="C133:C134"/>
    <mergeCell ref="D133:H134"/>
    <mergeCell ref="I133:J134"/>
    <mergeCell ref="K133:K134"/>
    <mergeCell ref="L133:L134"/>
    <mergeCell ref="U129:V130"/>
    <mergeCell ref="B131:B132"/>
    <mergeCell ref="C131:C132"/>
    <mergeCell ref="D131:H132"/>
    <mergeCell ref="I131:J132"/>
    <mergeCell ref="K131:K132"/>
    <mergeCell ref="L131:L132"/>
    <mergeCell ref="U131:V132"/>
    <mergeCell ref="B129:B130"/>
    <mergeCell ref="C129:C130"/>
    <mergeCell ref="D129:H130"/>
    <mergeCell ref="I123:J124"/>
    <mergeCell ref="K123:K124"/>
    <mergeCell ref="L123:L124"/>
    <mergeCell ref="U133:V134"/>
    <mergeCell ref="U119:V120"/>
    <mergeCell ref="Q47:T48"/>
    <mergeCell ref="Q62:T63"/>
    <mergeCell ref="T52:T53"/>
    <mergeCell ref="Q70:T71"/>
    <mergeCell ref="U70:V71"/>
    <mergeCell ref="Q72:T73"/>
    <mergeCell ref="U72:V73"/>
    <mergeCell ref="Q74:T75"/>
    <mergeCell ref="U74:V75"/>
    <mergeCell ref="Q64:T65"/>
    <mergeCell ref="U64:V65"/>
    <mergeCell ref="Q66:T67"/>
    <mergeCell ref="U66:V67"/>
    <mergeCell ref="U68:V69"/>
    <mergeCell ref="Q82:T83"/>
    <mergeCell ref="U82:V83"/>
    <mergeCell ref="U111:V112"/>
    <mergeCell ref="Q84:T85"/>
    <mergeCell ref="U84:V85"/>
    <mergeCell ref="Q86:T87"/>
    <mergeCell ref="U86:V87"/>
    <mergeCell ref="Q76:T77"/>
    <mergeCell ref="U117:V118"/>
    <mergeCell ref="U76:V77"/>
    <mergeCell ref="Q78:T79"/>
    <mergeCell ref="U78:V79"/>
    <mergeCell ref="Q80:T81"/>
    <mergeCell ref="U80:V81"/>
    <mergeCell ref="U88:V89"/>
    <mergeCell ref="Q88:T89"/>
    <mergeCell ref="L90:L91"/>
    <mergeCell ref="L92:L93"/>
    <mergeCell ref="Q90:T91"/>
    <mergeCell ref="Q92:T93"/>
    <mergeCell ref="U90:V91"/>
    <mergeCell ref="U92:V93"/>
    <mergeCell ref="N76:P77"/>
    <mergeCell ref="N78:P79"/>
    <mergeCell ref="N80:P81"/>
    <mergeCell ref="N82:P83"/>
    <mergeCell ref="N84:P85"/>
    <mergeCell ref="N86:P87"/>
    <mergeCell ref="N88:P89"/>
    <mergeCell ref="N90:P91"/>
    <mergeCell ref="N92:P93"/>
    <mergeCell ref="M78:M79"/>
    <mergeCell ref="M80:M81"/>
    <mergeCell ref="U94:V95"/>
    <mergeCell ref="Q96:T97"/>
    <mergeCell ref="U96:V97"/>
    <mergeCell ref="I104:L105"/>
    <mergeCell ref="N101:N102"/>
    <mergeCell ref="O101:O102"/>
    <mergeCell ref="V105:V109"/>
    <mergeCell ref="T101:T102"/>
    <mergeCell ref="O104:T105"/>
    <mergeCell ref="O106:T107"/>
    <mergeCell ref="N94:P95"/>
    <mergeCell ref="N137:P138"/>
    <mergeCell ref="Q117:T118"/>
    <mergeCell ref="Q119:T120"/>
    <mergeCell ref="Q121:T122"/>
    <mergeCell ref="B119:B120"/>
    <mergeCell ref="C119:C120"/>
    <mergeCell ref="D119:H120"/>
    <mergeCell ref="B117:B118"/>
    <mergeCell ref="C117:C118"/>
    <mergeCell ref="D117:H118"/>
    <mergeCell ref="I117:J118"/>
    <mergeCell ref="K117:K118"/>
    <mergeCell ref="L117:L118"/>
    <mergeCell ref="B137:B138"/>
    <mergeCell ref="C137:C138"/>
    <mergeCell ref="D137:H138"/>
    <mergeCell ref="I137:J138"/>
    <mergeCell ref="K137:K138"/>
    <mergeCell ref="L137:L138"/>
    <mergeCell ref="B135:B136"/>
    <mergeCell ref="I135:J136"/>
    <mergeCell ref="K135:K136"/>
    <mergeCell ref="L135:L136"/>
    <mergeCell ref="N133:P134"/>
    <mergeCell ref="U143:V144"/>
    <mergeCell ref="B145:H146"/>
    <mergeCell ref="I145:J146"/>
    <mergeCell ref="K145:K146"/>
    <mergeCell ref="L145:L146"/>
    <mergeCell ref="M145:P146"/>
    <mergeCell ref="Q145:T146"/>
    <mergeCell ref="U145:V146"/>
    <mergeCell ref="Q137:T138"/>
    <mergeCell ref="U137:V138"/>
    <mergeCell ref="B143:B144"/>
    <mergeCell ref="C143:C144"/>
    <mergeCell ref="D143:H144"/>
    <mergeCell ref="I143:J144"/>
    <mergeCell ref="Q143:T144"/>
    <mergeCell ref="Q139:T140"/>
    <mergeCell ref="Q141:T142"/>
    <mergeCell ref="U139:V140"/>
    <mergeCell ref="U141:V142"/>
    <mergeCell ref="K143:K144"/>
    <mergeCell ref="L143:L144"/>
    <mergeCell ref="L141:L142"/>
    <mergeCell ref="B139:B140"/>
    <mergeCell ref="B141:B142"/>
    <mergeCell ref="B1:C2"/>
    <mergeCell ref="D1:D2"/>
    <mergeCell ref="B50:C51"/>
    <mergeCell ref="D50:D51"/>
    <mergeCell ref="B99:C100"/>
    <mergeCell ref="P101:P102"/>
    <mergeCell ref="Q101:Q102"/>
    <mergeCell ref="R101:R102"/>
    <mergeCell ref="S101:S102"/>
    <mergeCell ref="Q3:Q4"/>
    <mergeCell ref="S3:S4"/>
    <mergeCell ref="Q68:T69"/>
    <mergeCell ref="D99:D100"/>
    <mergeCell ref="I86:J87"/>
    <mergeCell ref="K86:K87"/>
    <mergeCell ref="L86:L87"/>
    <mergeCell ref="B84:B85"/>
    <mergeCell ref="C84:C85"/>
    <mergeCell ref="D84:H85"/>
    <mergeCell ref="I84:J85"/>
    <mergeCell ref="K84:K85"/>
    <mergeCell ref="L84:L85"/>
    <mergeCell ref="K90:K91"/>
    <mergeCell ref="K92:K93"/>
    <mergeCell ref="P3:P4"/>
    <mergeCell ref="R3:R4"/>
    <mergeCell ref="T3:T4"/>
    <mergeCell ref="N3:N4"/>
    <mergeCell ref="O3:O4"/>
    <mergeCell ref="Q13:T14"/>
    <mergeCell ref="Q15:T16"/>
    <mergeCell ref="Q17:T18"/>
    <mergeCell ref="M13:P14"/>
    <mergeCell ref="O8:T9"/>
    <mergeCell ref="O6:T7"/>
    <mergeCell ref="O10:T10"/>
    <mergeCell ref="O11:T11"/>
    <mergeCell ref="N15:P16"/>
    <mergeCell ref="N17:P18"/>
    <mergeCell ref="M15:M16"/>
    <mergeCell ref="M17:M18"/>
    <mergeCell ref="N135:P136"/>
    <mergeCell ref="M84:M85"/>
    <mergeCell ref="M86:M87"/>
    <mergeCell ref="M88:M89"/>
    <mergeCell ref="M90:M91"/>
    <mergeCell ref="M92:M93"/>
    <mergeCell ref="M94:M95"/>
    <mergeCell ref="N113:P114"/>
    <mergeCell ref="N115:P116"/>
    <mergeCell ref="N117:P118"/>
    <mergeCell ref="O108:T108"/>
    <mergeCell ref="O109:T109"/>
    <mergeCell ref="Q94:T95"/>
    <mergeCell ref="Q113:T114"/>
    <mergeCell ref="Q115:T116"/>
    <mergeCell ref="M111:P112"/>
    <mergeCell ref="Q111:T112"/>
    <mergeCell ref="Q135:T136"/>
    <mergeCell ref="N139:P140"/>
    <mergeCell ref="N141:P142"/>
    <mergeCell ref="N143:P144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N119:P120"/>
    <mergeCell ref="N121:P122"/>
    <mergeCell ref="N123:P124"/>
    <mergeCell ref="N125:P126"/>
    <mergeCell ref="N127:P128"/>
    <mergeCell ref="X33:X34"/>
    <mergeCell ref="X35:X36"/>
    <mergeCell ref="X37:X38"/>
    <mergeCell ref="X39:X40"/>
    <mergeCell ref="X41:X42"/>
    <mergeCell ref="X43:X44"/>
    <mergeCell ref="X45:X46"/>
    <mergeCell ref="X47:X48"/>
    <mergeCell ref="X23:X24"/>
    <mergeCell ref="X25:X26"/>
    <mergeCell ref="X27:X28"/>
    <mergeCell ref="X29:X30"/>
    <mergeCell ref="X31:X32"/>
    <mergeCell ref="X131:X132"/>
    <mergeCell ref="X133:X134"/>
    <mergeCell ref="X135:X136"/>
    <mergeCell ref="X137:X138"/>
    <mergeCell ref="X139:X140"/>
    <mergeCell ref="X113:X114"/>
    <mergeCell ref="X115:X116"/>
    <mergeCell ref="X117:X118"/>
    <mergeCell ref="X119:X120"/>
    <mergeCell ref="X121:X122"/>
    <mergeCell ref="X141:X142"/>
    <mergeCell ref="X143:X144"/>
    <mergeCell ref="X145:X146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123:X124"/>
    <mergeCell ref="X125:X126"/>
    <mergeCell ref="X127:X128"/>
    <mergeCell ref="X129:X13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94:Y95"/>
    <mergeCell ref="Y96:Y97"/>
    <mergeCell ref="Y113:Y114"/>
    <mergeCell ref="Y115:Y116"/>
    <mergeCell ref="Y135:Y136"/>
    <mergeCell ref="Y137:Y138"/>
    <mergeCell ref="Y139:Y140"/>
    <mergeCell ref="Y141:Y142"/>
    <mergeCell ref="Y143:Y144"/>
    <mergeCell ref="Y145:Y14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</mergeCells>
  <phoneticPr fontId="2"/>
  <conditionalFormatting sqref="L64:L95">
    <cfRule type="expression" dxfId="376" priority="71" stopIfTrue="1">
      <formula>IF(RIGHT(TEXT(L64,"0.#"),1)=".",TRUE,FALSE)</formula>
    </cfRule>
  </conditionalFormatting>
  <conditionalFormatting sqref="D1:D2 D9:D11 O6:T9 G9:H9 O10:O11">
    <cfRule type="cellIs" dxfId="375" priority="62" operator="equal">
      <formula>""</formula>
    </cfRule>
  </conditionalFormatting>
  <conditionalFormatting sqref="Q15:V46 B15:E46 G15:J46">
    <cfRule type="cellIs" dxfId="374" priority="61" operator="equal">
      <formula>""</formula>
    </cfRule>
  </conditionalFormatting>
  <conditionalFormatting sqref="M15:N15 M17:N17 M19:N19 M21:N21 M23:N23 M25:N25 M27:N27 M29:N29 M31:N31 M33:N33 M35:N35 M37:N37 M39:N39 M41:N41 M43:N43 M45:N45">
    <cfRule type="cellIs" dxfId="373" priority="59" operator="equal">
      <formula>""</formula>
    </cfRule>
  </conditionalFormatting>
  <conditionalFormatting sqref="L15 L17 L19 L21 L25 L27 L29 L31 L33 L35 L37 L39 L41 L43 L45 L23">
    <cfRule type="expression" dxfId="372" priority="56">
      <formula>L15&lt;&gt;""</formula>
    </cfRule>
  </conditionalFormatting>
  <conditionalFormatting sqref="L15 L17 L19 L21 L25 L27 L29 L31 L33 L35 L37 L39 L41 L43 L45 L23">
    <cfRule type="expression" dxfId="371" priority="55">
      <formula>INDIRECT(ADDRESS(ROW(),COLUMN()))=TRUNC(INDIRECT(ADDRESS(ROW(),COLUMN())))</formula>
    </cfRule>
  </conditionalFormatting>
  <conditionalFormatting sqref="L15:L46">
    <cfRule type="cellIs" dxfId="370" priority="52" operator="equal">
      <formula>""</formula>
    </cfRule>
  </conditionalFormatting>
  <conditionalFormatting sqref="K15:K16">
    <cfRule type="expression" dxfId="369" priority="22">
      <formula>$K$15&lt;&gt;""</formula>
    </cfRule>
  </conditionalFormatting>
  <conditionalFormatting sqref="K17:K18">
    <cfRule type="expression" dxfId="368" priority="20">
      <formula>$K$17&lt;&gt;""</formula>
    </cfRule>
  </conditionalFormatting>
  <conditionalFormatting sqref="K19:K22">
    <cfRule type="expression" dxfId="367" priority="19">
      <formula>$K$19&lt;&gt;""</formula>
    </cfRule>
  </conditionalFormatting>
  <conditionalFormatting sqref="K23:K24">
    <cfRule type="expression" dxfId="366" priority="17">
      <formula>$K$23&lt;&gt;""</formula>
    </cfRule>
  </conditionalFormatting>
  <conditionalFormatting sqref="K25:K26">
    <cfRule type="expression" dxfId="365" priority="15">
      <formula>$K$25&lt;&gt;""</formula>
    </cfRule>
    <cfRule type="expression" dxfId="364" priority="16">
      <formula>$K$25&lt;&gt;""</formula>
    </cfRule>
  </conditionalFormatting>
  <conditionalFormatting sqref="K27:K28">
    <cfRule type="expression" dxfId="363" priority="14">
      <formula>$K$27&lt;&gt;""</formula>
    </cfRule>
  </conditionalFormatting>
  <conditionalFormatting sqref="K29:K30">
    <cfRule type="expression" dxfId="362" priority="13">
      <formula>$K$29&lt;&gt;""</formula>
    </cfRule>
  </conditionalFormatting>
  <conditionalFormatting sqref="K31:K32">
    <cfRule type="expression" dxfId="361" priority="12">
      <formula>$K$31&lt;&gt;""</formula>
    </cfRule>
  </conditionalFormatting>
  <conditionalFormatting sqref="K33:K34">
    <cfRule type="expression" dxfId="360" priority="11">
      <formula>$K$33&lt;&gt;""</formula>
    </cfRule>
  </conditionalFormatting>
  <conditionalFormatting sqref="K35:K36">
    <cfRule type="expression" dxfId="359" priority="10">
      <formula>$K$35&lt;&gt;""</formula>
    </cfRule>
  </conditionalFormatting>
  <conditionalFormatting sqref="K37:K38">
    <cfRule type="expression" dxfId="358" priority="9">
      <formula>$K$37&lt;&gt;""</formula>
    </cfRule>
  </conditionalFormatting>
  <conditionalFormatting sqref="K39:K40">
    <cfRule type="expression" dxfId="357" priority="8">
      <formula>$K$39&lt;&gt;""</formula>
    </cfRule>
  </conditionalFormatting>
  <conditionalFormatting sqref="K41:K42">
    <cfRule type="expression" dxfId="356" priority="7">
      <formula>$K$41&lt;&gt;""</formula>
    </cfRule>
  </conditionalFormatting>
  <conditionalFormatting sqref="K43:K44">
    <cfRule type="expression" dxfId="355" priority="6">
      <formula>$K$43&lt;&gt;""</formula>
    </cfRule>
  </conditionalFormatting>
  <conditionalFormatting sqref="K45:K46">
    <cfRule type="expression" dxfId="354" priority="5">
      <formula>$K$45&lt;&gt;""</formula>
    </cfRule>
  </conditionalFormatting>
  <conditionalFormatting sqref="F9:F11">
    <cfRule type="cellIs" dxfId="353" priority="2" operator="equal">
      <formula>""</formula>
    </cfRule>
  </conditionalFormatting>
  <conditionalFormatting sqref="F15:F46">
    <cfRule type="cellIs" dxfId="352" priority="1" operator="equal">
      <formula>""</formula>
    </cfRule>
  </conditionalFormatting>
  <dataValidations count="1">
    <dataValidation type="list" allowBlank="1" showInputMessage="1" showErrorMessage="1" sqref="M15:M46" xr:uid="{B38733FC-30EB-4862-ACEC-B7AFB07F9017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8068-6719-4D8D-BC38-78B36BBC9476}">
  <dimension ref="B1:Y147"/>
  <sheetViews>
    <sheetView showGridLines="0" view="pageBreakPreview" zoomScale="95" zoomScaleNormal="100" zoomScaleSheetLayoutView="95" workbookViewId="0">
      <selection activeCell="D1" sqref="D1:D2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2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2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2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s4ImJQ9P8dME8OmhxWZZ5R/mZABDzQbnnP5Nj90ejbL8ExFwJG5U7JW4I9C//R6hdbKB7DgwOXO6IQyNfCvDAw==" saltValue="MG7I5eJggBUw/hpfXhlUnQ==" spinCount="100000" sheet="1" selectLockedCells="1"/>
  <protectedRanges>
    <protectedRange sqref="M96:P97 M145:P146 M15:P48" name="範囲1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351" priority="29" stopIfTrue="1">
      <formula>IF(RIGHT(TEXT(L64,"0.#"),1)=".",TRUE,FALSE)</formula>
    </cfRule>
  </conditionalFormatting>
  <conditionalFormatting sqref="H9">
    <cfRule type="cellIs" dxfId="350" priority="28" operator="equal">
      <formula>""</formula>
    </cfRule>
  </conditionalFormatting>
  <conditionalFormatting sqref="Q15:V46 H15:J46">
    <cfRule type="cellIs" dxfId="349" priority="27" operator="equal">
      <formula>""</formula>
    </cfRule>
  </conditionalFormatting>
  <conditionalFormatting sqref="M19:N19 M21:N21 M23:N23 M25:N25 M27:N27 M29:N29 M31:N31 M33:N33 M35:N35 M37:N37 M39:N39 M41:N41 M43:N43 M45:N45 M15:N15 M17:N17">
    <cfRule type="cellIs" dxfId="348" priority="26" operator="equal">
      <formula>""</formula>
    </cfRule>
  </conditionalFormatting>
  <conditionalFormatting sqref="L15 L17 L19 L21 L25 L27 L29 L31 L33 L35 L37 L39 L41 L43 L45 L23">
    <cfRule type="expression" dxfId="347" priority="25">
      <formula>L15&lt;&gt;""</formula>
    </cfRule>
  </conditionalFormatting>
  <conditionalFormatting sqref="L15 L17 L19 L21 L25 L27 L29 L31 L33 L35 L37 L39 L41 L43 L45 L23">
    <cfRule type="expression" dxfId="346" priority="24">
      <formula>INDIRECT(ADDRESS(ROW(),COLUMN()))=TRUNC(INDIRECT(ADDRESS(ROW(),COLUMN())))</formula>
    </cfRule>
  </conditionalFormatting>
  <conditionalFormatting sqref="L15:L46">
    <cfRule type="cellIs" dxfId="345" priority="23" operator="equal">
      <formula>""</formula>
    </cfRule>
  </conditionalFormatting>
  <conditionalFormatting sqref="K15:K16">
    <cfRule type="expression" dxfId="344" priority="22">
      <formula>$K$15&lt;&gt;""</formula>
    </cfRule>
  </conditionalFormatting>
  <conditionalFormatting sqref="K17:K18">
    <cfRule type="expression" dxfId="343" priority="21">
      <formula>$K$17&lt;&gt;""</formula>
    </cfRule>
  </conditionalFormatting>
  <conditionalFormatting sqref="K19:K22">
    <cfRule type="expression" dxfId="342" priority="20">
      <formula>$K$19&lt;&gt;""</formula>
    </cfRule>
  </conditionalFormatting>
  <conditionalFormatting sqref="K23:K24">
    <cfRule type="expression" dxfId="341" priority="19">
      <formula>$K$23&lt;&gt;""</formula>
    </cfRule>
  </conditionalFormatting>
  <conditionalFormatting sqref="K25:K26">
    <cfRule type="expression" dxfId="340" priority="17">
      <formula>$K$25&lt;&gt;""</formula>
    </cfRule>
    <cfRule type="expression" dxfId="339" priority="18">
      <formula>$K$25&lt;&gt;""</formula>
    </cfRule>
  </conditionalFormatting>
  <conditionalFormatting sqref="K27:K28">
    <cfRule type="expression" dxfId="338" priority="16">
      <formula>$K$27&lt;&gt;""</formula>
    </cfRule>
  </conditionalFormatting>
  <conditionalFormatting sqref="K29:K30">
    <cfRule type="expression" dxfId="337" priority="15">
      <formula>$K$29&lt;&gt;""</formula>
    </cfRule>
  </conditionalFormatting>
  <conditionalFormatting sqref="K31:K32">
    <cfRule type="expression" dxfId="336" priority="14">
      <formula>$K$31&lt;&gt;""</formula>
    </cfRule>
  </conditionalFormatting>
  <conditionalFormatting sqref="K33:K34">
    <cfRule type="expression" dxfId="335" priority="13">
      <formula>$K$33&lt;&gt;""</formula>
    </cfRule>
  </conditionalFormatting>
  <conditionalFormatting sqref="K35:K36">
    <cfRule type="expression" dxfId="334" priority="12">
      <formula>$K$35&lt;&gt;""</formula>
    </cfRule>
  </conditionalFormatting>
  <conditionalFormatting sqref="K37:K38">
    <cfRule type="expression" dxfId="333" priority="11">
      <formula>$K$37&lt;&gt;""</formula>
    </cfRule>
  </conditionalFormatting>
  <conditionalFormatting sqref="K39:K40">
    <cfRule type="expression" dxfId="332" priority="10">
      <formula>$K$39&lt;&gt;""</formula>
    </cfRule>
  </conditionalFormatting>
  <conditionalFormatting sqref="K41:K42">
    <cfRule type="expression" dxfId="331" priority="9">
      <formula>$K$41&lt;&gt;""</formula>
    </cfRule>
  </conditionalFormatting>
  <conditionalFormatting sqref="K43:K44">
    <cfRule type="expression" dxfId="330" priority="8">
      <formula>$K$43&lt;&gt;""</formula>
    </cfRule>
  </conditionalFormatting>
  <conditionalFormatting sqref="K45:K46">
    <cfRule type="expression" dxfId="329" priority="7">
      <formula>$K$45&lt;&gt;""</formula>
    </cfRule>
  </conditionalFormatting>
  <conditionalFormatting sqref="D1:D2 D9:D11 G9">
    <cfRule type="cellIs" dxfId="328" priority="5" operator="equal">
      <formula>""</formula>
    </cfRule>
  </conditionalFormatting>
  <conditionalFormatting sqref="B15:E46 G15:G46">
    <cfRule type="cellIs" dxfId="327" priority="4" operator="equal">
      <formula>""</formula>
    </cfRule>
  </conditionalFormatting>
  <conditionalFormatting sqref="F9:F11">
    <cfRule type="cellIs" dxfId="326" priority="3" operator="equal">
      <formula>""</formula>
    </cfRule>
  </conditionalFormatting>
  <conditionalFormatting sqref="F15:F46">
    <cfRule type="cellIs" dxfId="325" priority="2" operator="equal">
      <formula>""</formula>
    </cfRule>
  </conditionalFormatting>
  <conditionalFormatting sqref="O6:T9 O10:O11">
    <cfRule type="cellIs" dxfId="324" priority="1" operator="equal">
      <formula>""</formula>
    </cfRule>
  </conditionalFormatting>
  <dataValidations count="1">
    <dataValidation type="list" allowBlank="1" showInputMessage="1" showErrorMessage="1" sqref="M15:M46" xr:uid="{4FE9CDEC-10E0-4A3A-BE7D-2C02BD2C1DD4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88A1-6682-4530-BD32-C8AFF1A1C10A}">
  <dimension ref="B1:Y147"/>
  <sheetViews>
    <sheetView showGridLines="0" view="pageBreakPreview" zoomScale="95" zoomScaleNormal="100" zoomScaleSheetLayoutView="95" workbookViewId="0">
      <selection activeCell="D9" sqref="D9:D11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3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3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3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mYpGBquqUJlT5B0veO9yLVzy3X5TlFnZPnsQPF7blQf41f5N0IUHi7LNgoRvFBgJP7XzO0YJbGlVapcjAosEew==" saltValue="qIPEVq4hiTAdajXxOtGqMw==" spinCount="100000" sheet="1" selectLockedCells="1"/>
  <protectedRanges>
    <protectedRange sqref="M96:P97 M145:P146 M17:P48 N15:P16" name="範囲1"/>
    <protectedRange sqref="M15:M16" name="範囲1_1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323" priority="31" stopIfTrue="1">
      <formula>IF(RIGHT(TEXT(L64,"0.#"),1)=".",TRUE,FALSE)</formula>
    </cfRule>
  </conditionalFormatting>
  <conditionalFormatting sqref="H9">
    <cfRule type="cellIs" dxfId="322" priority="30" operator="equal">
      <formula>""</formula>
    </cfRule>
  </conditionalFormatting>
  <conditionalFormatting sqref="Q15:V46 H15:J46">
    <cfRule type="cellIs" dxfId="321" priority="29" operator="equal">
      <formula>""</formula>
    </cfRule>
  </conditionalFormatting>
  <conditionalFormatting sqref="M19:N19 M21:N21 M23:N23 M25:N25 M27:N27 M29:N29 M31:N31 M33:N33 M35:N35 M37:N37 M39:N39 M41:N41 M43:N43 M45:N45 N15 M17:N17">
    <cfRule type="cellIs" dxfId="320" priority="28" operator="equal">
      <formula>""</formula>
    </cfRule>
  </conditionalFormatting>
  <conditionalFormatting sqref="L15 L17 L19 L21 L25 L27 L29 L31 L33 L35 L37 L39 L41 L43 L45 L23">
    <cfRule type="expression" dxfId="319" priority="27">
      <formula>L15&lt;&gt;""</formula>
    </cfRule>
  </conditionalFormatting>
  <conditionalFormatting sqref="L15 L17 L19 L21 L25 L27 L29 L31 L33 L35 L37 L39 L41 L43 L45 L23">
    <cfRule type="expression" dxfId="318" priority="26">
      <formula>INDIRECT(ADDRESS(ROW(),COLUMN()))=TRUNC(INDIRECT(ADDRESS(ROW(),COLUMN())))</formula>
    </cfRule>
  </conditionalFormatting>
  <conditionalFormatting sqref="L15:L46">
    <cfRule type="cellIs" dxfId="317" priority="25" operator="equal">
      <formula>""</formula>
    </cfRule>
  </conditionalFormatting>
  <conditionalFormatting sqref="K15:K16">
    <cfRule type="expression" dxfId="316" priority="24">
      <formula>$K$15&lt;&gt;""</formula>
    </cfRule>
  </conditionalFormatting>
  <conditionalFormatting sqref="K17:K18">
    <cfRule type="expression" dxfId="315" priority="23">
      <formula>$K$17&lt;&gt;""</formula>
    </cfRule>
  </conditionalFormatting>
  <conditionalFormatting sqref="K19:K22">
    <cfRule type="expression" dxfId="314" priority="22">
      <formula>$K$19&lt;&gt;""</formula>
    </cfRule>
  </conditionalFormatting>
  <conditionalFormatting sqref="K23:K24">
    <cfRule type="expression" dxfId="313" priority="21">
      <formula>$K$23&lt;&gt;""</formula>
    </cfRule>
  </conditionalFormatting>
  <conditionalFormatting sqref="K25:K26">
    <cfRule type="expression" dxfId="312" priority="19">
      <formula>$K$25&lt;&gt;""</formula>
    </cfRule>
    <cfRule type="expression" dxfId="311" priority="20">
      <formula>$K$25&lt;&gt;""</formula>
    </cfRule>
  </conditionalFormatting>
  <conditionalFormatting sqref="K27:K28">
    <cfRule type="expression" dxfId="310" priority="18">
      <formula>$K$27&lt;&gt;""</formula>
    </cfRule>
  </conditionalFormatting>
  <conditionalFormatting sqref="K29:K30">
    <cfRule type="expression" dxfId="309" priority="17">
      <formula>$K$29&lt;&gt;""</formula>
    </cfRule>
  </conditionalFormatting>
  <conditionalFormatting sqref="K31:K32">
    <cfRule type="expression" dxfId="308" priority="16">
      <formula>$K$31&lt;&gt;""</formula>
    </cfRule>
  </conditionalFormatting>
  <conditionalFormatting sqref="K33:K34">
    <cfRule type="expression" dxfId="307" priority="15">
      <formula>$K$33&lt;&gt;""</formula>
    </cfRule>
  </conditionalFormatting>
  <conditionalFormatting sqref="K35:K36">
    <cfRule type="expression" dxfId="306" priority="14">
      <formula>$K$35&lt;&gt;""</formula>
    </cfRule>
  </conditionalFormatting>
  <conditionalFormatting sqref="K37:K38">
    <cfRule type="expression" dxfId="305" priority="13">
      <formula>$K$37&lt;&gt;""</formula>
    </cfRule>
  </conditionalFormatting>
  <conditionalFormatting sqref="K39:K40">
    <cfRule type="expression" dxfId="304" priority="12">
      <formula>$K$39&lt;&gt;""</formula>
    </cfRule>
  </conditionalFormatting>
  <conditionalFormatting sqref="K41:K42">
    <cfRule type="expression" dxfId="303" priority="11">
      <formula>$K$41&lt;&gt;""</formula>
    </cfRule>
  </conditionalFormatting>
  <conditionalFormatting sqref="K43:K44">
    <cfRule type="expression" dxfId="302" priority="10">
      <formula>$K$43&lt;&gt;""</formula>
    </cfRule>
  </conditionalFormatting>
  <conditionalFormatting sqref="K45:K46">
    <cfRule type="expression" dxfId="301" priority="9">
      <formula>$K$45&lt;&gt;""</formula>
    </cfRule>
  </conditionalFormatting>
  <conditionalFormatting sqref="D1:D2 D9:D11 G9">
    <cfRule type="cellIs" dxfId="300" priority="6" operator="equal">
      <formula>""</formula>
    </cfRule>
  </conditionalFormatting>
  <conditionalFormatting sqref="B15:E46 G15:G46">
    <cfRule type="cellIs" dxfId="299" priority="5" operator="equal">
      <formula>""</formula>
    </cfRule>
  </conditionalFormatting>
  <conditionalFormatting sqref="F9:F11">
    <cfRule type="cellIs" dxfId="298" priority="4" operator="equal">
      <formula>""</formula>
    </cfRule>
  </conditionalFormatting>
  <conditionalFormatting sqref="F15:F46">
    <cfRule type="cellIs" dxfId="297" priority="3" operator="equal">
      <formula>""</formula>
    </cfRule>
  </conditionalFormatting>
  <conditionalFormatting sqref="O6:T9 O10:O11">
    <cfRule type="cellIs" dxfId="296" priority="2" operator="equal">
      <formula>""</formula>
    </cfRule>
  </conditionalFormatting>
  <conditionalFormatting sqref="M15">
    <cfRule type="cellIs" dxfId="295" priority="1" operator="equal">
      <formula>""</formula>
    </cfRule>
  </conditionalFormatting>
  <dataValidations count="1">
    <dataValidation type="list" allowBlank="1" showInputMessage="1" showErrorMessage="1" sqref="M15:M46" xr:uid="{A2FB20B5-A226-4839-AA43-A60BC3F7502A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E143-4A3E-47D6-8BC0-DF7931EB6898}">
  <dimension ref="B1:Y147"/>
  <sheetViews>
    <sheetView showGridLines="0" view="pageBreakPreview" zoomScale="95" zoomScaleNormal="100" zoomScaleSheetLayoutView="95" workbookViewId="0">
      <selection activeCell="D1" sqref="D1:D2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4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4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4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7OfejtvL3sxco8SJwPRrLzut2R6us5yNLylgaj5XiDnL6uM3ZgsdU8UE4qMeScQVE3P6CNny77UUS5n1nxVb0Q==" saltValue="RktgMTtHN8ifMNwp3Jsd4w==" spinCount="100000" sheet="1" selectLockedCells="1"/>
  <protectedRanges>
    <protectedRange sqref="M96:P97 M145:P146 M17:P48 N15:P16" name="範囲1"/>
    <protectedRange sqref="M15:M16" name="範囲1_1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294" priority="31" stopIfTrue="1">
      <formula>IF(RIGHT(TEXT(L64,"0.#"),1)=".",TRUE,FALSE)</formula>
    </cfRule>
  </conditionalFormatting>
  <conditionalFormatting sqref="H9">
    <cfRule type="cellIs" dxfId="293" priority="30" operator="equal">
      <formula>""</formula>
    </cfRule>
  </conditionalFormatting>
  <conditionalFormatting sqref="Q15:V46 H15:J46">
    <cfRule type="cellIs" dxfId="292" priority="29" operator="equal">
      <formula>""</formula>
    </cfRule>
  </conditionalFormatting>
  <conditionalFormatting sqref="M19:N19 M21:N21 M23:N23 M25:N25 M27:N27 M29:N29 M31:N31 M33:N33 M35:N35 M37:N37 M39:N39 M41:N41 M43:N43 M45:N45 N15 M17:N17">
    <cfRule type="cellIs" dxfId="291" priority="28" operator="equal">
      <formula>""</formula>
    </cfRule>
  </conditionalFormatting>
  <conditionalFormatting sqref="L15 L17 L19 L21 L25 L27 L29 L31 L33 L35 L37 L39 L41 L43 L45 L23">
    <cfRule type="expression" dxfId="290" priority="27">
      <formula>L15&lt;&gt;""</formula>
    </cfRule>
  </conditionalFormatting>
  <conditionalFormatting sqref="L15 L17 L19 L21 L25 L27 L29 L31 L33 L35 L37 L39 L41 L43 L45 L23">
    <cfRule type="expression" dxfId="289" priority="26">
      <formula>INDIRECT(ADDRESS(ROW(),COLUMN()))=TRUNC(INDIRECT(ADDRESS(ROW(),COLUMN())))</formula>
    </cfRule>
  </conditionalFormatting>
  <conditionalFormatting sqref="L15:L46">
    <cfRule type="cellIs" dxfId="288" priority="25" operator="equal">
      <formula>""</formula>
    </cfRule>
  </conditionalFormatting>
  <conditionalFormatting sqref="K15:K16">
    <cfRule type="expression" dxfId="287" priority="24">
      <formula>$K$15&lt;&gt;""</formula>
    </cfRule>
  </conditionalFormatting>
  <conditionalFormatting sqref="K17:K18">
    <cfRule type="expression" dxfId="286" priority="23">
      <formula>$K$17&lt;&gt;""</formula>
    </cfRule>
  </conditionalFormatting>
  <conditionalFormatting sqref="K19:K22">
    <cfRule type="expression" dxfId="285" priority="22">
      <formula>$K$19&lt;&gt;""</formula>
    </cfRule>
  </conditionalFormatting>
  <conditionalFormatting sqref="K23:K24">
    <cfRule type="expression" dxfId="284" priority="21">
      <formula>$K$23&lt;&gt;""</formula>
    </cfRule>
  </conditionalFormatting>
  <conditionalFormatting sqref="K25:K26">
    <cfRule type="expression" dxfId="283" priority="19">
      <formula>$K$25&lt;&gt;""</formula>
    </cfRule>
    <cfRule type="expression" dxfId="282" priority="20">
      <formula>$K$25&lt;&gt;""</formula>
    </cfRule>
  </conditionalFormatting>
  <conditionalFormatting sqref="K27:K28">
    <cfRule type="expression" dxfId="281" priority="18">
      <formula>$K$27&lt;&gt;""</formula>
    </cfRule>
  </conditionalFormatting>
  <conditionalFormatting sqref="K29:K30">
    <cfRule type="expression" dxfId="280" priority="17">
      <formula>$K$29&lt;&gt;""</formula>
    </cfRule>
  </conditionalFormatting>
  <conditionalFormatting sqref="K31:K32">
    <cfRule type="expression" dxfId="279" priority="16">
      <formula>$K$31&lt;&gt;""</formula>
    </cfRule>
  </conditionalFormatting>
  <conditionalFormatting sqref="K33:K34">
    <cfRule type="expression" dxfId="278" priority="15">
      <formula>$K$33&lt;&gt;""</formula>
    </cfRule>
  </conditionalFormatting>
  <conditionalFormatting sqref="K35:K36">
    <cfRule type="expression" dxfId="277" priority="14">
      <formula>$K$35&lt;&gt;""</formula>
    </cfRule>
  </conditionalFormatting>
  <conditionalFormatting sqref="K37:K38">
    <cfRule type="expression" dxfId="276" priority="13">
      <formula>$K$37&lt;&gt;""</formula>
    </cfRule>
  </conditionalFormatting>
  <conditionalFormatting sqref="K39:K40">
    <cfRule type="expression" dxfId="275" priority="12">
      <formula>$K$39&lt;&gt;""</formula>
    </cfRule>
  </conditionalFormatting>
  <conditionalFormatting sqref="K41:K42">
    <cfRule type="expression" dxfId="274" priority="11">
      <formula>$K$41&lt;&gt;""</formula>
    </cfRule>
  </conditionalFormatting>
  <conditionalFormatting sqref="K43:K44">
    <cfRule type="expression" dxfId="273" priority="10">
      <formula>$K$43&lt;&gt;""</formula>
    </cfRule>
  </conditionalFormatting>
  <conditionalFormatting sqref="K45:K46">
    <cfRule type="expression" dxfId="272" priority="9">
      <formula>$K$45&lt;&gt;""</formula>
    </cfRule>
  </conditionalFormatting>
  <conditionalFormatting sqref="D1:D2 D9:D11 G9">
    <cfRule type="cellIs" dxfId="271" priority="6" operator="equal">
      <formula>""</formula>
    </cfRule>
  </conditionalFormatting>
  <conditionalFormatting sqref="B15:E46 G15:G46">
    <cfRule type="cellIs" dxfId="270" priority="5" operator="equal">
      <formula>""</formula>
    </cfRule>
  </conditionalFormatting>
  <conditionalFormatting sqref="F9:F11">
    <cfRule type="cellIs" dxfId="269" priority="4" operator="equal">
      <formula>""</formula>
    </cfRule>
  </conditionalFormatting>
  <conditionalFormatting sqref="F15:F46">
    <cfRule type="cellIs" dxfId="268" priority="3" operator="equal">
      <formula>""</formula>
    </cfRule>
  </conditionalFormatting>
  <conditionalFormatting sqref="O6:T9 O10:O11">
    <cfRule type="cellIs" dxfId="267" priority="2" operator="equal">
      <formula>""</formula>
    </cfRule>
  </conditionalFormatting>
  <conditionalFormatting sqref="M15">
    <cfRule type="cellIs" dxfId="266" priority="1" operator="equal">
      <formula>""</formula>
    </cfRule>
  </conditionalFormatting>
  <dataValidations count="1">
    <dataValidation type="list" allowBlank="1" showInputMessage="1" showErrorMessage="1" sqref="M15:M46" xr:uid="{BDB0BDBB-0B81-4220-9662-A2AFDBE6D400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013D-7866-4D17-8151-27AE447A4623}">
  <dimension ref="B1:Y147"/>
  <sheetViews>
    <sheetView showGridLines="0" view="pageBreakPreview" zoomScale="95" zoomScaleNormal="100" zoomScaleSheetLayoutView="95" workbookViewId="0">
      <selection activeCell="K17" sqref="K17:K18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5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5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5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srUMH0e16Ulnxc047iDNALxnYbE4vnHEDiOIFNfABFmUMbeDDuJ1Uke81LlX9JRKvqqpe4HD8JQpVC2OB9tH5Q==" saltValue="gr2XXlAbJ+Zn7QVsajWR0A==" spinCount="100000" sheet="1" selectLockedCells="1"/>
  <protectedRanges>
    <protectedRange sqref="M96:P97 M145:P146 M17:P48 N15:P16" name="範囲1"/>
    <protectedRange sqref="M15:M16" name="範囲1_1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265" priority="29" stopIfTrue="1">
      <formula>IF(RIGHT(TEXT(L64,"0.#"),1)=".",TRUE,FALSE)</formula>
    </cfRule>
  </conditionalFormatting>
  <conditionalFormatting sqref="H9">
    <cfRule type="cellIs" dxfId="264" priority="28" operator="equal">
      <formula>""</formula>
    </cfRule>
  </conditionalFormatting>
  <conditionalFormatting sqref="Q15:V46 H15:J46">
    <cfRule type="cellIs" dxfId="263" priority="27" operator="equal">
      <formula>""</formula>
    </cfRule>
  </conditionalFormatting>
  <conditionalFormatting sqref="M19:N19 M21:N21 M23:N23 M25:N25 M27:N27 M29:N29 M31:N31 M33:N33 M35:N35 M37:N37 M39:N39 M41:N41 M43:N43 M45:N45 N15 M17:N17">
    <cfRule type="cellIs" dxfId="262" priority="26" operator="equal">
      <formula>""</formula>
    </cfRule>
  </conditionalFormatting>
  <conditionalFormatting sqref="L15 L17 L19 L21 L25 L27 L29 L31 L33 L35 L37 L39 L41 L43 L45 L23">
    <cfRule type="expression" dxfId="261" priority="25">
      <formula>L15&lt;&gt;""</formula>
    </cfRule>
  </conditionalFormatting>
  <conditionalFormatting sqref="L15 L17 L19 L21 L25 L27 L29 L31 L33 L35 L37 L39 L41 L43 L45 L23">
    <cfRule type="expression" dxfId="260" priority="24">
      <formula>INDIRECT(ADDRESS(ROW(),COLUMN()))=TRUNC(INDIRECT(ADDRESS(ROW(),COLUMN())))</formula>
    </cfRule>
  </conditionalFormatting>
  <conditionalFormatting sqref="L15:L46">
    <cfRule type="cellIs" dxfId="259" priority="23" operator="equal">
      <formula>""</formula>
    </cfRule>
  </conditionalFormatting>
  <conditionalFormatting sqref="K15:K16">
    <cfRule type="expression" dxfId="258" priority="22">
      <formula>$K$15&lt;&gt;""</formula>
    </cfRule>
  </conditionalFormatting>
  <conditionalFormatting sqref="K17:K18">
    <cfRule type="expression" dxfId="257" priority="21">
      <formula>$K$17&lt;&gt;""</formula>
    </cfRule>
  </conditionalFormatting>
  <conditionalFormatting sqref="K19:K22">
    <cfRule type="expression" dxfId="256" priority="20">
      <formula>$K$19&lt;&gt;""</formula>
    </cfRule>
  </conditionalFormatting>
  <conditionalFormatting sqref="K23:K24">
    <cfRule type="expression" dxfId="255" priority="19">
      <formula>$K$23&lt;&gt;""</formula>
    </cfRule>
  </conditionalFormatting>
  <conditionalFormatting sqref="K25:K26">
    <cfRule type="expression" dxfId="254" priority="17">
      <formula>$K$25&lt;&gt;""</formula>
    </cfRule>
    <cfRule type="expression" dxfId="253" priority="18">
      <formula>$K$25&lt;&gt;""</formula>
    </cfRule>
  </conditionalFormatting>
  <conditionalFormatting sqref="K27:K28">
    <cfRule type="expression" dxfId="252" priority="16">
      <formula>$K$27&lt;&gt;""</formula>
    </cfRule>
  </conditionalFormatting>
  <conditionalFormatting sqref="K29:K30">
    <cfRule type="expression" dxfId="251" priority="15">
      <formula>$K$29&lt;&gt;""</formula>
    </cfRule>
  </conditionalFormatting>
  <conditionalFormatting sqref="K31:K32">
    <cfRule type="expression" dxfId="250" priority="14">
      <formula>$K$31&lt;&gt;""</formula>
    </cfRule>
  </conditionalFormatting>
  <conditionalFormatting sqref="K33:K34">
    <cfRule type="expression" dxfId="249" priority="13">
      <formula>$K$33&lt;&gt;""</formula>
    </cfRule>
  </conditionalFormatting>
  <conditionalFormatting sqref="K35:K36">
    <cfRule type="expression" dxfId="248" priority="12">
      <formula>$K$35&lt;&gt;""</formula>
    </cfRule>
  </conditionalFormatting>
  <conditionalFormatting sqref="K37:K38">
    <cfRule type="expression" dxfId="247" priority="11">
      <formula>$K$37&lt;&gt;""</formula>
    </cfRule>
  </conditionalFormatting>
  <conditionalFormatting sqref="K39:K40">
    <cfRule type="expression" dxfId="246" priority="10">
      <formula>$K$39&lt;&gt;""</formula>
    </cfRule>
  </conditionalFormatting>
  <conditionalFormatting sqref="K41:K42">
    <cfRule type="expression" dxfId="245" priority="9">
      <formula>$K$41&lt;&gt;""</formula>
    </cfRule>
  </conditionalFormatting>
  <conditionalFormatting sqref="K43:K44">
    <cfRule type="expression" dxfId="244" priority="8">
      <formula>$K$43&lt;&gt;""</formula>
    </cfRule>
  </conditionalFormatting>
  <conditionalFormatting sqref="K45:K46">
    <cfRule type="expression" dxfId="243" priority="7">
      <formula>$K$45&lt;&gt;""</formula>
    </cfRule>
  </conditionalFormatting>
  <conditionalFormatting sqref="D1:D2 D9:D11 F9:G9 F10:F11">
    <cfRule type="cellIs" dxfId="242" priority="4" operator="equal">
      <formula>""</formula>
    </cfRule>
  </conditionalFormatting>
  <conditionalFormatting sqref="B15:G46">
    <cfRule type="cellIs" dxfId="241" priority="3" operator="equal">
      <formula>""</formula>
    </cfRule>
  </conditionalFormatting>
  <conditionalFormatting sqref="O6:T9 O10:O11">
    <cfRule type="cellIs" dxfId="240" priority="2" operator="equal">
      <formula>""</formula>
    </cfRule>
  </conditionalFormatting>
  <conditionalFormatting sqref="M15">
    <cfRule type="cellIs" dxfId="239" priority="1" operator="equal">
      <formula>""</formula>
    </cfRule>
  </conditionalFormatting>
  <dataValidations count="1">
    <dataValidation type="list" allowBlank="1" showInputMessage="1" showErrorMessage="1" sqref="M15:M46" xr:uid="{E5DB20FE-41E7-434D-9A28-E30465F65AC7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2EBD-7184-40E1-918D-9421AD7E4DD4}">
  <dimension ref="B1:Y147"/>
  <sheetViews>
    <sheetView showGridLines="0" view="pageBreakPreview" zoomScale="95" zoomScaleNormal="100" zoomScaleSheetLayoutView="95" workbookViewId="0">
      <selection activeCell="H9" sqref="H9:L11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6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6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6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JJKQqo2CGpSfrwvTWx/NHIcO6ZuBbvZpLp7sm1r0gSjxh5tmnn2iH5zlDS6UQek2/LR8455w8N4Qe28C2nGHHg==" saltValue="ii8x5qL854I0svpII/RLFA==" spinCount="100000" sheet="1" selectLockedCells="1"/>
  <protectedRanges>
    <protectedRange sqref="M96:P97 M145:P146 M47:P48 N15:P46" name="範囲1"/>
    <protectedRange sqref="M17:M46" name="範囲1_1"/>
    <protectedRange sqref="M15:M16" name="範囲1_2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238" priority="32" stopIfTrue="1">
      <formula>IF(RIGHT(TEXT(L64,"0.#"),1)=".",TRUE,FALSE)</formula>
    </cfRule>
  </conditionalFormatting>
  <conditionalFormatting sqref="H9">
    <cfRule type="cellIs" dxfId="237" priority="31" operator="equal">
      <formula>""</formula>
    </cfRule>
  </conditionalFormatting>
  <conditionalFormatting sqref="Q15:V46 H15:J46">
    <cfRule type="cellIs" dxfId="236" priority="30" operator="equal">
      <formula>""</formula>
    </cfRule>
  </conditionalFormatting>
  <conditionalFormatting sqref="N23 N25 N27 N29 N31 N33 N35 N37 N39 N41 N43 N45 N15 N17 N19 N21">
    <cfRule type="cellIs" dxfId="235" priority="29" operator="equal">
      <formula>""</formula>
    </cfRule>
  </conditionalFormatting>
  <conditionalFormatting sqref="L15 L17 L19 L21 L25 L27 L29 L31 L33 L35 L37 L39 L41 L43 L45 L23">
    <cfRule type="expression" dxfId="234" priority="28">
      <formula>L15&lt;&gt;""</formula>
    </cfRule>
  </conditionalFormatting>
  <conditionalFormatting sqref="L15 L17 L19 L21 L25 L27 L29 L31 L33 L35 L37 L39 L41 L43 L45 L23">
    <cfRule type="expression" dxfId="233" priority="27">
      <formula>INDIRECT(ADDRESS(ROW(),COLUMN()))=TRUNC(INDIRECT(ADDRESS(ROW(),COLUMN())))</formula>
    </cfRule>
  </conditionalFormatting>
  <conditionalFormatting sqref="L15:L46">
    <cfRule type="cellIs" dxfId="232" priority="26" operator="equal">
      <formula>""</formula>
    </cfRule>
  </conditionalFormatting>
  <conditionalFormatting sqref="K15:K16">
    <cfRule type="expression" dxfId="231" priority="25">
      <formula>$K$15&lt;&gt;""</formula>
    </cfRule>
  </conditionalFormatting>
  <conditionalFormatting sqref="K17:K18">
    <cfRule type="expression" dxfId="230" priority="24">
      <formula>$K$17&lt;&gt;""</formula>
    </cfRule>
  </conditionalFormatting>
  <conditionalFormatting sqref="K19:K22">
    <cfRule type="expression" dxfId="229" priority="23">
      <formula>$K$19&lt;&gt;""</formula>
    </cfRule>
  </conditionalFormatting>
  <conditionalFormatting sqref="K23:K24">
    <cfRule type="expression" dxfId="228" priority="22">
      <formula>$K$23&lt;&gt;""</formula>
    </cfRule>
  </conditionalFormatting>
  <conditionalFormatting sqref="K25:K26">
    <cfRule type="expression" dxfId="227" priority="20">
      <formula>$K$25&lt;&gt;""</formula>
    </cfRule>
    <cfRule type="expression" dxfId="226" priority="21">
      <formula>$K$25&lt;&gt;""</formula>
    </cfRule>
  </conditionalFormatting>
  <conditionalFormatting sqref="K27:K28">
    <cfRule type="expression" dxfId="225" priority="19">
      <formula>$K$27&lt;&gt;""</formula>
    </cfRule>
  </conditionalFormatting>
  <conditionalFormatting sqref="K29:K30">
    <cfRule type="expression" dxfId="224" priority="18">
      <formula>$K$29&lt;&gt;""</formula>
    </cfRule>
  </conditionalFormatting>
  <conditionalFormatting sqref="K31:K32">
    <cfRule type="expression" dxfId="223" priority="17">
      <formula>$K$31&lt;&gt;""</formula>
    </cfRule>
  </conditionalFormatting>
  <conditionalFormatting sqref="K33:K34">
    <cfRule type="expression" dxfId="222" priority="16">
      <formula>$K$33&lt;&gt;""</formula>
    </cfRule>
  </conditionalFormatting>
  <conditionalFormatting sqref="K35:K36">
    <cfRule type="expression" dxfId="221" priority="15">
      <formula>$K$35&lt;&gt;""</formula>
    </cfRule>
  </conditionalFormatting>
  <conditionalFormatting sqref="K37:K38">
    <cfRule type="expression" dxfId="220" priority="14">
      <formula>$K$37&lt;&gt;""</formula>
    </cfRule>
  </conditionalFormatting>
  <conditionalFormatting sqref="K39:K40">
    <cfRule type="expression" dxfId="219" priority="13">
      <formula>$K$39&lt;&gt;""</formula>
    </cfRule>
  </conditionalFormatting>
  <conditionalFormatting sqref="K41:K42">
    <cfRule type="expression" dxfId="218" priority="12">
      <formula>$K$41&lt;&gt;""</formula>
    </cfRule>
  </conditionalFormatting>
  <conditionalFormatting sqref="K43:K44">
    <cfRule type="expression" dxfId="217" priority="11">
      <formula>$K$43&lt;&gt;""</formula>
    </cfRule>
  </conditionalFormatting>
  <conditionalFormatting sqref="K45:K46">
    <cfRule type="expression" dxfId="216" priority="10">
      <formula>$K$45&lt;&gt;""</formula>
    </cfRule>
  </conditionalFormatting>
  <conditionalFormatting sqref="D1:D2 D9:D11 G9">
    <cfRule type="cellIs" dxfId="215" priority="7" operator="equal">
      <formula>""</formula>
    </cfRule>
  </conditionalFormatting>
  <conditionalFormatting sqref="B15:E46 G15:G46">
    <cfRule type="cellIs" dxfId="214" priority="6" operator="equal">
      <formula>""</formula>
    </cfRule>
  </conditionalFormatting>
  <conditionalFormatting sqref="F9:F11">
    <cfRule type="cellIs" dxfId="213" priority="5" operator="equal">
      <formula>""</formula>
    </cfRule>
  </conditionalFormatting>
  <conditionalFormatting sqref="F15:F46">
    <cfRule type="cellIs" dxfId="212" priority="4" operator="equal">
      <formula>""</formula>
    </cfRule>
  </conditionalFormatting>
  <conditionalFormatting sqref="O6:T9 O10:O11">
    <cfRule type="cellIs" dxfId="211" priority="3" operator="equal">
      <formula>""</formula>
    </cfRule>
  </conditionalFormatting>
  <conditionalFormatting sqref="M19 M21 M23 M25 M27 M29 M31 M33 M35 M37 M39 M41 M43 M45 M17">
    <cfRule type="cellIs" dxfId="210" priority="2" operator="equal">
      <formula>""</formula>
    </cfRule>
  </conditionalFormatting>
  <conditionalFormatting sqref="M15">
    <cfRule type="cellIs" dxfId="209" priority="1" operator="equal">
      <formula>""</formula>
    </cfRule>
  </conditionalFormatting>
  <dataValidations count="1">
    <dataValidation type="list" allowBlank="1" showInputMessage="1" showErrorMessage="1" sqref="M15:M46" xr:uid="{2FA26EEB-05EA-4DAB-B6EC-D8408D76B918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39E7-4CC8-496E-8EAE-6E8E798547C6}">
  <dimension ref="B1:Y147"/>
  <sheetViews>
    <sheetView showGridLines="0" view="pageBreakPreview" zoomScale="95" zoomScaleNormal="100" zoomScaleSheetLayoutView="95" workbookViewId="0">
      <selection activeCell="D1" sqref="D1:D2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7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7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7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X5M/EcmS2sdcE650yNpcm7jPlbdae42zFxxIvAEB7hPUIU7YolcK6bshgZpcrmkUbVY/k7kD1vmEcE9/onkyHw==" saltValue="AIxoLJHB4n9REjA1wst8NQ==" spinCount="100000" sheet="1" selectLockedCells="1"/>
  <protectedRanges>
    <protectedRange sqref="M96:P97 M145:P146 M17:P48 N15:P16" name="範囲1"/>
    <protectedRange sqref="M15:M16" name="範囲1_1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208" priority="31" stopIfTrue="1">
      <formula>IF(RIGHT(TEXT(L64,"0.#"),1)=".",TRUE,FALSE)</formula>
    </cfRule>
  </conditionalFormatting>
  <conditionalFormatting sqref="H9">
    <cfRule type="cellIs" dxfId="207" priority="30" operator="equal">
      <formula>""</formula>
    </cfRule>
  </conditionalFormatting>
  <conditionalFormatting sqref="Q15:V46 H15:J46">
    <cfRule type="cellIs" dxfId="206" priority="29" operator="equal">
      <formula>""</formula>
    </cfRule>
  </conditionalFormatting>
  <conditionalFormatting sqref="M23:N23 M25:N25 M27:N27 M29:N29 M31:N31 M33:N33 M35:N35 M37:N37 M39:N39 M41:N41 M43:N43 M45:N45 N15 M17:N17 M19:N19 M21:N21">
    <cfRule type="cellIs" dxfId="205" priority="28" operator="equal">
      <formula>""</formula>
    </cfRule>
  </conditionalFormatting>
  <conditionalFormatting sqref="L15 L17 L19 L21 L25 L27 L29 L31 L33 L35 L37 L39 L41 L43 L45 L23">
    <cfRule type="expression" dxfId="204" priority="27">
      <formula>L15&lt;&gt;""</formula>
    </cfRule>
  </conditionalFormatting>
  <conditionalFormatting sqref="L15 L17 L19 L21 L25 L27 L29 L31 L33 L35 L37 L39 L41 L43 L45 L23">
    <cfRule type="expression" dxfId="203" priority="26">
      <formula>INDIRECT(ADDRESS(ROW(),COLUMN()))=TRUNC(INDIRECT(ADDRESS(ROW(),COLUMN())))</formula>
    </cfRule>
  </conditionalFormatting>
  <conditionalFormatting sqref="L15:L46">
    <cfRule type="cellIs" dxfId="202" priority="25" operator="equal">
      <formula>""</formula>
    </cfRule>
  </conditionalFormatting>
  <conditionalFormatting sqref="K15:K16">
    <cfRule type="expression" dxfId="201" priority="24">
      <formula>$K$15&lt;&gt;""</formula>
    </cfRule>
  </conditionalFormatting>
  <conditionalFormatting sqref="K17:K18">
    <cfRule type="expression" dxfId="200" priority="23">
      <formula>$K$17&lt;&gt;""</formula>
    </cfRule>
  </conditionalFormatting>
  <conditionalFormatting sqref="K19:K22">
    <cfRule type="expression" dxfId="199" priority="22">
      <formula>$K$19&lt;&gt;""</formula>
    </cfRule>
  </conditionalFormatting>
  <conditionalFormatting sqref="K23:K24">
    <cfRule type="expression" dxfId="198" priority="21">
      <formula>$K$23&lt;&gt;""</formula>
    </cfRule>
  </conditionalFormatting>
  <conditionalFormatting sqref="K25:K26">
    <cfRule type="expression" dxfId="197" priority="19">
      <formula>$K$25&lt;&gt;""</formula>
    </cfRule>
    <cfRule type="expression" dxfId="196" priority="20">
      <formula>$K$25&lt;&gt;""</formula>
    </cfRule>
  </conditionalFormatting>
  <conditionalFormatting sqref="K27:K28">
    <cfRule type="expression" dxfId="195" priority="18">
      <formula>$K$27&lt;&gt;""</formula>
    </cfRule>
  </conditionalFormatting>
  <conditionalFormatting sqref="K29:K30">
    <cfRule type="expression" dxfId="194" priority="17">
      <formula>$K$29&lt;&gt;""</formula>
    </cfRule>
  </conditionalFormatting>
  <conditionalFormatting sqref="K31:K32">
    <cfRule type="expression" dxfId="193" priority="16">
      <formula>$K$31&lt;&gt;""</formula>
    </cfRule>
  </conditionalFormatting>
  <conditionalFormatting sqref="K33:K34">
    <cfRule type="expression" dxfId="192" priority="15">
      <formula>$K$33&lt;&gt;""</formula>
    </cfRule>
  </conditionalFormatting>
  <conditionalFormatting sqref="K35:K36">
    <cfRule type="expression" dxfId="191" priority="14">
      <formula>$K$35&lt;&gt;""</formula>
    </cfRule>
  </conditionalFormatting>
  <conditionalFormatting sqref="K37:K38">
    <cfRule type="expression" dxfId="190" priority="13">
      <formula>$K$37&lt;&gt;""</formula>
    </cfRule>
  </conditionalFormatting>
  <conditionalFormatting sqref="K39:K40">
    <cfRule type="expression" dxfId="189" priority="12">
      <formula>$K$39&lt;&gt;""</formula>
    </cfRule>
  </conditionalFormatting>
  <conditionalFormatting sqref="K41:K42">
    <cfRule type="expression" dxfId="188" priority="11">
      <formula>$K$41&lt;&gt;""</formula>
    </cfRule>
  </conditionalFormatting>
  <conditionalFormatting sqref="K43:K44">
    <cfRule type="expression" dxfId="187" priority="10">
      <formula>$K$43&lt;&gt;""</formula>
    </cfRule>
  </conditionalFormatting>
  <conditionalFormatting sqref="K45:K46">
    <cfRule type="expression" dxfId="186" priority="9">
      <formula>$K$45&lt;&gt;""</formula>
    </cfRule>
  </conditionalFormatting>
  <conditionalFormatting sqref="D1:D2 D9:D11 G9">
    <cfRule type="cellIs" dxfId="185" priority="6" operator="equal">
      <formula>""</formula>
    </cfRule>
  </conditionalFormatting>
  <conditionalFormatting sqref="B15:E46 G15:G46">
    <cfRule type="cellIs" dxfId="184" priority="5" operator="equal">
      <formula>""</formula>
    </cfRule>
  </conditionalFormatting>
  <conditionalFormatting sqref="F9:F11">
    <cfRule type="cellIs" dxfId="183" priority="4" operator="equal">
      <formula>""</formula>
    </cfRule>
  </conditionalFormatting>
  <conditionalFormatting sqref="F15:F46">
    <cfRule type="cellIs" dxfId="182" priority="3" operator="equal">
      <formula>""</formula>
    </cfRule>
  </conditionalFormatting>
  <conditionalFormatting sqref="O6:T9 O10:O11">
    <cfRule type="cellIs" dxfId="181" priority="2" operator="equal">
      <formula>""</formula>
    </cfRule>
  </conditionalFormatting>
  <conditionalFormatting sqref="M15">
    <cfRule type="cellIs" dxfId="180" priority="1" operator="equal">
      <formula>""</formula>
    </cfRule>
  </conditionalFormatting>
  <dataValidations count="1">
    <dataValidation type="list" allowBlank="1" showInputMessage="1" showErrorMessage="1" sqref="M15:M46" xr:uid="{82063B95-EB4F-4D77-9393-DBB3D58827AC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2602-DFDF-4FD9-8C81-6FCCD1E8EB02}">
  <dimension ref="B1:Y147"/>
  <sheetViews>
    <sheetView showGridLines="0" view="pageBreakPreview" zoomScale="95" zoomScaleNormal="100" zoomScaleSheetLayoutView="95" workbookViewId="0">
      <selection activeCell="H9" sqref="H9:L11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8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8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8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or6duONTmCG95KrEBdkSfVha0c/K16e1fsXYaHiDmD1Ji3/OC2bVQQNApbfA7ofmeGKY9qizJiKttlwb8u7yCQ==" saltValue="w0uabZAT9Quh1OHbl2xkyA==" spinCount="100000" sheet="1" selectLockedCells="1"/>
  <protectedRanges>
    <protectedRange sqref="M96:P97 M145:P146 M47:P48 N15:P46" name="範囲1"/>
    <protectedRange sqref="M17:M46" name="範囲1_1"/>
    <protectedRange sqref="M15:M16" name="範囲1_2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179" priority="32" stopIfTrue="1">
      <formula>IF(RIGHT(TEXT(L64,"0.#"),1)=".",TRUE,FALSE)</formula>
    </cfRule>
  </conditionalFormatting>
  <conditionalFormatting sqref="H9">
    <cfRule type="cellIs" dxfId="178" priority="31" operator="equal">
      <formula>""</formula>
    </cfRule>
  </conditionalFormatting>
  <conditionalFormatting sqref="Q15:V46 H15:J46">
    <cfRule type="cellIs" dxfId="177" priority="30" operator="equal">
      <formula>""</formula>
    </cfRule>
  </conditionalFormatting>
  <conditionalFormatting sqref="N23 N25 N27 N29 N31 N33 N35 N37 N39 N41 N43 N45 N15 N17 N19 N21">
    <cfRule type="cellIs" dxfId="176" priority="29" operator="equal">
      <formula>""</formula>
    </cfRule>
  </conditionalFormatting>
  <conditionalFormatting sqref="L15 L17 L19 L21 L25 L27 L29 L31 L33 L35 L37 L39 L41 L43 L45 L23">
    <cfRule type="expression" dxfId="175" priority="28">
      <formula>L15&lt;&gt;""</formula>
    </cfRule>
  </conditionalFormatting>
  <conditionalFormatting sqref="L15 L17 L19 L21 L25 L27 L29 L31 L33 L35 L37 L39 L41 L43 L45 L23">
    <cfRule type="expression" dxfId="174" priority="27">
      <formula>INDIRECT(ADDRESS(ROW(),COLUMN()))=TRUNC(INDIRECT(ADDRESS(ROW(),COLUMN())))</formula>
    </cfRule>
  </conditionalFormatting>
  <conditionalFormatting sqref="L15:L46">
    <cfRule type="cellIs" dxfId="173" priority="26" operator="equal">
      <formula>""</formula>
    </cfRule>
  </conditionalFormatting>
  <conditionalFormatting sqref="K15:K16">
    <cfRule type="expression" dxfId="172" priority="25">
      <formula>$K$15&lt;&gt;""</formula>
    </cfRule>
  </conditionalFormatting>
  <conditionalFormatting sqref="K17:K18">
    <cfRule type="expression" dxfId="171" priority="24">
      <formula>$K$17&lt;&gt;""</formula>
    </cfRule>
  </conditionalFormatting>
  <conditionalFormatting sqref="K19:K22">
    <cfRule type="expression" dxfId="170" priority="23">
      <formula>$K$19&lt;&gt;""</formula>
    </cfRule>
  </conditionalFormatting>
  <conditionalFormatting sqref="K23:K24">
    <cfRule type="expression" dxfId="169" priority="22">
      <formula>$K$23&lt;&gt;""</formula>
    </cfRule>
  </conditionalFormatting>
  <conditionalFormatting sqref="K25:K26">
    <cfRule type="expression" dxfId="168" priority="20">
      <formula>$K$25&lt;&gt;""</formula>
    </cfRule>
    <cfRule type="expression" dxfId="167" priority="21">
      <formula>$K$25&lt;&gt;""</formula>
    </cfRule>
  </conditionalFormatting>
  <conditionalFormatting sqref="K27:K28">
    <cfRule type="expression" dxfId="166" priority="19">
      <formula>$K$27&lt;&gt;""</formula>
    </cfRule>
  </conditionalFormatting>
  <conditionalFormatting sqref="K29:K30">
    <cfRule type="expression" dxfId="165" priority="18">
      <formula>$K$29&lt;&gt;""</formula>
    </cfRule>
  </conditionalFormatting>
  <conditionalFormatting sqref="K31:K32">
    <cfRule type="expression" dxfId="164" priority="17">
      <formula>$K$31&lt;&gt;""</formula>
    </cfRule>
  </conditionalFormatting>
  <conditionalFormatting sqref="K33:K34">
    <cfRule type="expression" dxfId="163" priority="16">
      <formula>$K$33&lt;&gt;""</formula>
    </cfRule>
  </conditionalFormatting>
  <conditionalFormatting sqref="K35:K36">
    <cfRule type="expression" dxfId="162" priority="15">
      <formula>$K$35&lt;&gt;""</formula>
    </cfRule>
  </conditionalFormatting>
  <conditionalFormatting sqref="K37:K38">
    <cfRule type="expression" dxfId="161" priority="14">
      <formula>$K$37&lt;&gt;""</formula>
    </cfRule>
  </conditionalFormatting>
  <conditionalFormatting sqref="K39:K40">
    <cfRule type="expression" dxfId="160" priority="13">
      <formula>$K$39&lt;&gt;""</formula>
    </cfRule>
  </conditionalFormatting>
  <conditionalFormatting sqref="K41:K42">
    <cfRule type="expression" dxfId="159" priority="12">
      <formula>$K$41&lt;&gt;""</formula>
    </cfRule>
  </conditionalFormatting>
  <conditionalFormatting sqref="K43:K44">
    <cfRule type="expression" dxfId="158" priority="11">
      <formula>$K$43&lt;&gt;""</formula>
    </cfRule>
  </conditionalFormatting>
  <conditionalFormatting sqref="K45:K46">
    <cfRule type="expression" dxfId="157" priority="10">
      <formula>$K$45&lt;&gt;""</formula>
    </cfRule>
  </conditionalFormatting>
  <conditionalFormatting sqref="D1:D2 D9:D11 G9">
    <cfRule type="cellIs" dxfId="156" priority="7" operator="equal">
      <formula>""</formula>
    </cfRule>
  </conditionalFormatting>
  <conditionalFormatting sqref="B15:E46 G15:G46">
    <cfRule type="cellIs" dxfId="155" priority="6" operator="equal">
      <formula>""</formula>
    </cfRule>
  </conditionalFormatting>
  <conditionalFormatting sqref="F9:F11">
    <cfRule type="cellIs" dxfId="154" priority="5" operator="equal">
      <formula>""</formula>
    </cfRule>
  </conditionalFormatting>
  <conditionalFormatting sqref="F15:F46">
    <cfRule type="cellIs" dxfId="153" priority="4" operator="equal">
      <formula>""</formula>
    </cfRule>
  </conditionalFormatting>
  <conditionalFormatting sqref="O6:T9 O10:O11">
    <cfRule type="cellIs" dxfId="152" priority="3" operator="equal">
      <formula>""</formula>
    </cfRule>
  </conditionalFormatting>
  <conditionalFormatting sqref="M23 M25 M27 M29 M31 M33 M35 M37 M39 M41 M43 M45 M17 M19 M21">
    <cfRule type="cellIs" dxfId="151" priority="2" operator="equal">
      <formula>""</formula>
    </cfRule>
  </conditionalFormatting>
  <conditionalFormatting sqref="M15">
    <cfRule type="cellIs" dxfId="150" priority="1" operator="equal">
      <formula>""</formula>
    </cfRule>
  </conditionalFormatting>
  <dataValidations count="1">
    <dataValidation type="list" allowBlank="1" showInputMessage="1" showErrorMessage="1" sqref="M15:M46" xr:uid="{A722F987-89E5-4A63-92D3-F5D1518FA88A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EE6F-EBDA-473B-B8DC-81C905AB3B8D}">
  <dimension ref="B1:Y147"/>
  <sheetViews>
    <sheetView showGridLines="0" view="pageBreakPreview" zoomScale="95" zoomScaleNormal="100" zoomScaleSheetLayoutView="95" workbookViewId="0">
      <selection activeCell="D1" sqref="D1:D2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9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9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9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ZhREHSYyaj6hisQ2fCPRbEesnBry4tE41/axAGCNnFs78Qj8w2suDJDadqDkgzUdfBUOTlUZyIwqsJlvWftglw==" saltValue="VxxNvAf+whfJ7zhlShqobA==" spinCount="100000" sheet="1" selectLockedCells="1"/>
  <protectedRanges>
    <protectedRange sqref="M96:P97 M145:P146 M47:P48 N15:P46" name="範囲1"/>
    <protectedRange sqref="M17:M46" name="範囲1_1"/>
    <protectedRange sqref="M15:M16" name="範囲1_2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149" priority="32" stopIfTrue="1">
      <formula>IF(RIGHT(TEXT(L64,"0.#"),1)=".",TRUE,FALSE)</formula>
    </cfRule>
  </conditionalFormatting>
  <conditionalFormatting sqref="H9">
    <cfRule type="cellIs" dxfId="148" priority="31" operator="equal">
      <formula>""</formula>
    </cfRule>
  </conditionalFormatting>
  <conditionalFormatting sqref="Q15:V46 H15:J46">
    <cfRule type="cellIs" dxfId="147" priority="30" operator="equal">
      <formula>""</formula>
    </cfRule>
  </conditionalFormatting>
  <conditionalFormatting sqref="N25 N27 N29 N31 N33 N35 N37 N39 N41 N43 N45 N15 N17 N19 N21 N23">
    <cfRule type="cellIs" dxfId="146" priority="29" operator="equal">
      <formula>""</formula>
    </cfRule>
  </conditionalFormatting>
  <conditionalFormatting sqref="L15 L17 L19 L21 L25 L27 L29 L31 L33 L35 L37 L39 L41 L43 L45 L23">
    <cfRule type="expression" dxfId="145" priority="28">
      <formula>L15&lt;&gt;""</formula>
    </cfRule>
  </conditionalFormatting>
  <conditionalFormatting sqref="L15 L17 L19 L21 L25 L27 L29 L31 L33 L35 L37 L39 L41 L43 L45 L23">
    <cfRule type="expression" dxfId="144" priority="27">
      <formula>INDIRECT(ADDRESS(ROW(),COLUMN()))=TRUNC(INDIRECT(ADDRESS(ROW(),COLUMN())))</formula>
    </cfRule>
  </conditionalFormatting>
  <conditionalFormatting sqref="L15:L46">
    <cfRule type="cellIs" dxfId="143" priority="26" operator="equal">
      <formula>""</formula>
    </cfRule>
  </conditionalFormatting>
  <conditionalFormatting sqref="K15:K16">
    <cfRule type="expression" dxfId="142" priority="25">
      <formula>$K$15&lt;&gt;""</formula>
    </cfRule>
  </conditionalFormatting>
  <conditionalFormatting sqref="K17:K18">
    <cfRule type="expression" dxfId="141" priority="24">
      <formula>$K$17&lt;&gt;""</formula>
    </cfRule>
  </conditionalFormatting>
  <conditionalFormatting sqref="K19:K22">
    <cfRule type="expression" dxfId="140" priority="23">
      <formula>$K$19&lt;&gt;""</formula>
    </cfRule>
  </conditionalFormatting>
  <conditionalFormatting sqref="K23:K24">
    <cfRule type="expression" dxfId="139" priority="22">
      <formula>$K$23&lt;&gt;""</formula>
    </cfRule>
  </conditionalFormatting>
  <conditionalFormatting sqref="K25:K26">
    <cfRule type="expression" dxfId="138" priority="20">
      <formula>$K$25&lt;&gt;""</formula>
    </cfRule>
    <cfRule type="expression" dxfId="137" priority="21">
      <formula>$K$25&lt;&gt;""</formula>
    </cfRule>
  </conditionalFormatting>
  <conditionalFormatting sqref="K27:K28">
    <cfRule type="expression" dxfId="136" priority="19">
      <formula>$K$27&lt;&gt;""</formula>
    </cfRule>
  </conditionalFormatting>
  <conditionalFormatting sqref="K29:K30">
    <cfRule type="expression" dxfId="135" priority="18">
      <formula>$K$29&lt;&gt;""</formula>
    </cfRule>
  </conditionalFormatting>
  <conditionalFormatting sqref="K31:K32">
    <cfRule type="expression" dxfId="134" priority="17">
      <formula>$K$31&lt;&gt;""</formula>
    </cfRule>
  </conditionalFormatting>
  <conditionalFormatting sqref="K33:K34">
    <cfRule type="expression" dxfId="133" priority="16">
      <formula>$K$33&lt;&gt;""</formula>
    </cfRule>
  </conditionalFormatting>
  <conditionalFormatting sqref="K35:K36">
    <cfRule type="expression" dxfId="132" priority="15">
      <formula>$K$35&lt;&gt;""</formula>
    </cfRule>
  </conditionalFormatting>
  <conditionalFormatting sqref="K37:K38">
    <cfRule type="expression" dxfId="131" priority="14">
      <formula>$K$37&lt;&gt;""</formula>
    </cfRule>
  </conditionalFormatting>
  <conditionalFormatting sqref="K39:K40">
    <cfRule type="expression" dxfId="130" priority="13">
      <formula>$K$39&lt;&gt;""</formula>
    </cfRule>
  </conditionalFormatting>
  <conditionalFormatting sqref="K41:K42">
    <cfRule type="expression" dxfId="129" priority="12">
      <formula>$K$41&lt;&gt;""</formula>
    </cfRule>
  </conditionalFormatting>
  <conditionalFormatting sqref="K43:K44">
    <cfRule type="expression" dxfId="128" priority="11">
      <formula>$K$43&lt;&gt;""</formula>
    </cfRule>
  </conditionalFormatting>
  <conditionalFormatting sqref="K45:K46">
    <cfRule type="expression" dxfId="127" priority="10">
      <formula>$K$45&lt;&gt;""</formula>
    </cfRule>
  </conditionalFormatting>
  <conditionalFormatting sqref="D1:D2 D9:D11 G9">
    <cfRule type="cellIs" dxfId="126" priority="7" operator="equal">
      <formula>""</formula>
    </cfRule>
  </conditionalFormatting>
  <conditionalFormatting sqref="B15:E46 G15:G46">
    <cfRule type="cellIs" dxfId="125" priority="6" operator="equal">
      <formula>""</formula>
    </cfRule>
  </conditionalFormatting>
  <conditionalFormatting sqref="F9:F11">
    <cfRule type="cellIs" dxfId="124" priority="5" operator="equal">
      <formula>""</formula>
    </cfRule>
  </conditionalFormatting>
  <conditionalFormatting sqref="F15:F46">
    <cfRule type="cellIs" dxfId="123" priority="4" operator="equal">
      <formula>""</formula>
    </cfRule>
  </conditionalFormatting>
  <conditionalFormatting sqref="O6:T9 O10:O11">
    <cfRule type="cellIs" dxfId="122" priority="3" operator="equal">
      <formula>""</formula>
    </cfRule>
  </conditionalFormatting>
  <conditionalFormatting sqref="M23 M25 M27 M29 M31 M33 M35 M37 M39 M41 M43 M45 M17 M19 M21">
    <cfRule type="cellIs" dxfId="121" priority="2" operator="equal">
      <formula>""</formula>
    </cfRule>
  </conditionalFormatting>
  <conditionalFormatting sqref="M15">
    <cfRule type="cellIs" dxfId="120" priority="1" operator="equal">
      <formula>""</formula>
    </cfRule>
  </conditionalFormatting>
  <dataValidations count="1">
    <dataValidation type="list" allowBlank="1" showInputMessage="1" showErrorMessage="1" sqref="M15:M46" xr:uid="{B2030EEC-3B79-473C-8A23-DF0F229A92F1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ED1A-04A5-44B8-A36B-70C3C4703DF5}">
  <dimension ref="B1:Y147"/>
  <sheetViews>
    <sheetView showGridLines="0" view="pageBreakPreview" zoomScale="95" zoomScaleNormal="100" zoomScaleSheetLayoutView="95" workbookViewId="0">
      <selection activeCell="K21" sqref="K21:K22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10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10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10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Q1Mxu3mzA1U+yyLrKpfPOivgh8z2LVDM5X+yOQSMX2MGeH1FeQT6thirgcXFTM1dGCbs0Rr5+bsCgjhRO4N7rQ==" saltValue="WQn2LylHqHrn3o/fiVXJPA==" spinCount="100000" sheet="1" selectLockedCells="1"/>
  <protectedRanges>
    <protectedRange sqref="M96:P97 M145:P146 M47:P48 N15:P46" name="範囲1"/>
    <protectedRange sqref="M17:M46" name="範囲1_1"/>
    <protectedRange sqref="M15:M16" name="範囲1_2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119" priority="32" stopIfTrue="1">
      <formula>IF(RIGHT(TEXT(L64,"0.#"),1)=".",TRUE,FALSE)</formula>
    </cfRule>
  </conditionalFormatting>
  <conditionalFormatting sqref="H9">
    <cfRule type="cellIs" dxfId="118" priority="31" operator="equal">
      <formula>""</formula>
    </cfRule>
  </conditionalFormatting>
  <conditionalFormatting sqref="Q15:V46 H15:J46">
    <cfRule type="cellIs" dxfId="117" priority="30" operator="equal">
      <formula>""</formula>
    </cfRule>
  </conditionalFormatting>
  <conditionalFormatting sqref="N25 N27 N29 N31 N33 N35 N37 N39 N41 N43 N45 N15 N17 N19 N21 N23">
    <cfRule type="cellIs" dxfId="116" priority="29" operator="equal">
      <formula>""</formula>
    </cfRule>
  </conditionalFormatting>
  <conditionalFormatting sqref="L15 L17 L19 L21 L25 L27 L29 L31 L33 L35 L37 L39 L41 L43 L45 L23">
    <cfRule type="expression" dxfId="115" priority="28">
      <formula>L15&lt;&gt;""</formula>
    </cfRule>
  </conditionalFormatting>
  <conditionalFormatting sqref="L15 L17 L19 L21 L25 L27 L29 L31 L33 L35 L37 L39 L41 L43 L45 L23">
    <cfRule type="expression" dxfId="114" priority="27">
      <formula>INDIRECT(ADDRESS(ROW(),COLUMN()))=TRUNC(INDIRECT(ADDRESS(ROW(),COLUMN())))</formula>
    </cfRule>
  </conditionalFormatting>
  <conditionalFormatting sqref="L15:L46">
    <cfRule type="cellIs" dxfId="113" priority="26" operator="equal">
      <formula>""</formula>
    </cfRule>
  </conditionalFormatting>
  <conditionalFormatting sqref="K15:K16">
    <cfRule type="expression" dxfId="112" priority="25">
      <formula>$K$15&lt;&gt;""</formula>
    </cfRule>
  </conditionalFormatting>
  <conditionalFormatting sqref="K17:K18">
    <cfRule type="expression" dxfId="111" priority="24">
      <formula>$K$17&lt;&gt;""</formula>
    </cfRule>
  </conditionalFormatting>
  <conditionalFormatting sqref="K19:K22">
    <cfRule type="expression" dxfId="110" priority="23">
      <formula>$K$19&lt;&gt;""</formula>
    </cfRule>
  </conditionalFormatting>
  <conditionalFormatting sqref="K23:K24">
    <cfRule type="expression" dxfId="109" priority="22">
      <formula>$K$23&lt;&gt;""</formula>
    </cfRule>
  </conditionalFormatting>
  <conditionalFormatting sqref="K25:K26">
    <cfRule type="expression" dxfId="108" priority="20">
      <formula>$K$25&lt;&gt;""</formula>
    </cfRule>
    <cfRule type="expression" dxfId="107" priority="21">
      <formula>$K$25&lt;&gt;""</formula>
    </cfRule>
  </conditionalFormatting>
  <conditionalFormatting sqref="K27:K28">
    <cfRule type="expression" dxfId="106" priority="19">
      <formula>$K$27&lt;&gt;""</formula>
    </cfRule>
  </conditionalFormatting>
  <conditionalFormatting sqref="K29:K30">
    <cfRule type="expression" dxfId="105" priority="18">
      <formula>$K$29&lt;&gt;""</formula>
    </cfRule>
  </conditionalFormatting>
  <conditionalFormatting sqref="K31:K32">
    <cfRule type="expression" dxfId="104" priority="17">
      <formula>$K$31&lt;&gt;""</formula>
    </cfRule>
  </conditionalFormatting>
  <conditionalFormatting sqref="K33:K34">
    <cfRule type="expression" dxfId="103" priority="16">
      <formula>$K$33&lt;&gt;""</formula>
    </cfRule>
  </conditionalFormatting>
  <conditionalFormatting sqref="K35:K36">
    <cfRule type="expression" dxfId="102" priority="15">
      <formula>$K$35&lt;&gt;""</formula>
    </cfRule>
  </conditionalFormatting>
  <conditionalFormatting sqref="K37:K38">
    <cfRule type="expression" dxfId="101" priority="14">
      <formula>$K$37&lt;&gt;""</formula>
    </cfRule>
  </conditionalFormatting>
  <conditionalFormatting sqref="K39:K40">
    <cfRule type="expression" dxfId="100" priority="13">
      <formula>$K$39&lt;&gt;""</formula>
    </cfRule>
  </conditionalFormatting>
  <conditionalFormatting sqref="K41:K42">
    <cfRule type="expression" dxfId="99" priority="12">
      <formula>$K$41&lt;&gt;""</formula>
    </cfRule>
  </conditionalFormatting>
  <conditionalFormatting sqref="K43:K44">
    <cfRule type="expression" dxfId="98" priority="11">
      <formula>$K$43&lt;&gt;""</formula>
    </cfRule>
  </conditionalFormatting>
  <conditionalFormatting sqref="K45:K46">
    <cfRule type="expression" dxfId="97" priority="10">
      <formula>$K$45&lt;&gt;""</formula>
    </cfRule>
  </conditionalFormatting>
  <conditionalFormatting sqref="D1:D2 D9:D11 G9">
    <cfRule type="cellIs" dxfId="96" priority="7" operator="equal">
      <formula>""</formula>
    </cfRule>
  </conditionalFormatting>
  <conditionalFormatting sqref="B15:E46 G15:G46">
    <cfRule type="cellIs" dxfId="95" priority="6" operator="equal">
      <formula>""</formula>
    </cfRule>
  </conditionalFormatting>
  <conditionalFormatting sqref="F9:F11">
    <cfRule type="cellIs" dxfId="94" priority="5" operator="equal">
      <formula>""</formula>
    </cfRule>
  </conditionalFormatting>
  <conditionalFormatting sqref="F15:F46">
    <cfRule type="cellIs" dxfId="93" priority="4" operator="equal">
      <formula>""</formula>
    </cfRule>
  </conditionalFormatting>
  <conditionalFormatting sqref="O6:T9 O10:O11">
    <cfRule type="cellIs" dxfId="92" priority="3" operator="equal">
      <formula>""</formula>
    </cfRule>
  </conditionalFormatting>
  <conditionalFormatting sqref="M23 M25 M27 M29 M31 M33 M35 M37 M39 M41 M43 M45 M17 M19 M21">
    <cfRule type="cellIs" dxfId="91" priority="2" operator="equal">
      <formula>""</formula>
    </cfRule>
  </conditionalFormatting>
  <conditionalFormatting sqref="M15">
    <cfRule type="cellIs" dxfId="90" priority="1" operator="equal">
      <formula>""</formula>
    </cfRule>
  </conditionalFormatting>
  <dataValidations count="1">
    <dataValidation type="list" allowBlank="1" showInputMessage="1" showErrorMessage="1" sqref="M15:M46" xr:uid="{93B94345-5475-4527-9796-3ECAA64D332D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2DDC-1375-46AC-A784-100F2271CFF4}">
  <dimension ref="B1:Y147"/>
  <sheetViews>
    <sheetView showGridLines="0" view="pageBreakPreview" zoomScale="95" zoomScaleNormal="100" zoomScaleSheetLayoutView="95" workbookViewId="0">
      <selection activeCell="I21" sqref="I21:J22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11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11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11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3+w3WEP4643YQfFIcirocnp4E8PUtF1mYhoCvLEh1ecXu03kBYM3QFhHLkHkpUpSFaEhZ1Xp+48vMiKuy6kHTw==" saltValue="sGk3r+xWct0BlaTboFK43g==" spinCount="100000" sheet="1" selectLockedCells="1"/>
  <protectedRanges>
    <protectedRange sqref="M96:P97 M145:P146 M47:P48 N15:P46" name="範囲1"/>
    <protectedRange sqref="M17:M46" name="範囲1_1"/>
    <protectedRange sqref="M15:M16" name="範囲1_2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89" priority="32" stopIfTrue="1">
      <formula>IF(RIGHT(TEXT(L64,"0.#"),1)=".",TRUE,FALSE)</formula>
    </cfRule>
  </conditionalFormatting>
  <conditionalFormatting sqref="H9">
    <cfRule type="cellIs" dxfId="88" priority="31" operator="equal">
      <formula>""</formula>
    </cfRule>
  </conditionalFormatting>
  <conditionalFormatting sqref="Q15:V46 H15:J46">
    <cfRule type="cellIs" dxfId="87" priority="30" operator="equal">
      <formula>""</formula>
    </cfRule>
  </conditionalFormatting>
  <conditionalFormatting sqref="N23 N25 N27 N29 N31 N33 N35 N37 N39 N41 N43 N45 N15 N17 N19 N21">
    <cfRule type="cellIs" dxfId="86" priority="29" operator="equal">
      <formula>""</formula>
    </cfRule>
  </conditionalFormatting>
  <conditionalFormatting sqref="L15 L17 L19 L21 L25 L27 L29 L31 L33 L35 L37 L39 L41 L43 L45 L23">
    <cfRule type="expression" dxfId="85" priority="28">
      <formula>L15&lt;&gt;""</formula>
    </cfRule>
  </conditionalFormatting>
  <conditionalFormatting sqref="L15 L17 L19 L21 L25 L27 L29 L31 L33 L35 L37 L39 L41 L43 L45 L23">
    <cfRule type="expression" dxfId="84" priority="27">
      <formula>INDIRECT(ADDRESS(ROW(),COLUMN()))=TRUNC(INDIRECT(ADDRESS(ROW(),COLUMN())))</formula>
    </cfRule>
  </conditionalFormatting>
  <conditionalFormatting sqref="L15:L46">
    <cfRule type="cellIs" dxfId="83" priority="26" operator="equal">
      <formula>""</formula>
    </cfRule>
  </conditionalFormatting>
  <conditionalFormatting sqref="K15:K16">
    <cfRule type="expression" dxfId="82" priority="25">
      <formula>$K$15&lt;&gt;""</formula>
    </cfRule>
  </conditionalFormatting>
  <conditionalFormatting sqref="K17:K18">
    <cfRule type="expression" dxfId="81" priority="24">
      <formula>$K$17&lt;&gt;""</formula>
    </cfRule>
  </conditionalFormatting>
  <conditionalFormatting sqref="K19:K22">
    <cfRule type="expression" dxfId="80" priority="23">
      <formula>$K$19&lt;&gt;""</formula>
    </cfRule>
  </conditionalFormatting>
  <conditionalFormatting sqref="K23:K24">
    <cfRule type="expression" dxfId="79" priority="22">
      <formula>$K$23&lt;&gt;""</formula>
    </cfRule>
  </conditionalFormatting>
  <conditionalFormatting sqref="K25:K26">
    <cfRule type="expression" dxfId="78" priority="20">
      <formula>$K$25&lt;&gt;""</formula>
    </cfRule>
    <cfRule type="expression" dxfId="77" priority="21">
      <formula>$K$25&lt;&gt;""</formula>
    </cfRule>
  </conditionalFormatting>
  <conditionalFormatting sqref="K27:K28">
    <cfRule type="expression" dxfId="76" priority="19">
      <formula>$K$27&lt;&gt;""</formula>
    </cfRule>
  </conditionalFormatting>
  <conditionalFormatting sqref="K29:K30">
    <cfRule type="expression" dxfId="75" priority="18">
      <formula>$K$29&lt;&gt;""</formula>
    </cfRule>
  </conditionalFormatting>
  <conditionalFormatting sqref="K31:K32">
    <cfRule type="expression" dxfId="74" priority="17">
      <formula>$K$31&lt;&gt;""</formula>
    </cfRule>
  </conditionalFormatting>
  <conditionalFormatting sqref="K33:K34">
    <cfRule type="expression" dxfId="73" priority="16">
      <formula>$K$33&lt;&gt;""</formula>
    </cfRule>
  </conditionalFormatting>
  <conditionalFormatting sqref="K35:K36">
    <cfRule type="expression" dxfId="72" priority="15">
      <formula>$K$35&lt;&gt;""</formula>
    </cfRule>
  </conditionalFormatting>
  <conditionalFormatting sqref="K37:K38">
    <cfRule type="expression" dxfId="71" priority="14">
      <formula>$K$37&lt;&gt;""</formula>
    </cfRule>
  </conditionalFormatting>
  <conditionalFormatting sqref="K39:K40">
    <cfRule type="expression" dxfId="70" priority="13">
      <formula>$K$39&lt;&gt;""</formula>
    </cfRule>
  </conditionalFormatting>
  <conditionalFormatting sqref="K41:K42">
    <cfRule type="expression" dxfId="69" priority="12">
      <formula>$K$41&lt;&gt;""</formula>
    </cfRule>
  </conditionalFormatting>
  <conditionalFormatting sqref="K43:K44">
    <cfRule type="expression" dxfId="68" priority="11">
      <formula>$K$43&lt;&gt;""</formula>
    </cfRule>
  </conditionalFormatting>
  <conditionalFormatting sqref="K45:K46">
    <cfRule type="expression" dxfId="67" priority="10">
      <formula>$K$45&lt;&gt;""</formula>
    </cfRule>
  </conditionalFormatting>
  <conditionalFormatting sqref="D1:D2 D9:D11 G9">
    <cfRule type="cellIs" dxfId="66" priority="7" operator="equal">
      <formula>""</formula>
    </cfRule>
  </conditionalFormatting>
  <conditionalFormatting sqref="B15:E46 G15:G46">
    <cfRule type="cellIs" dxfId="65" priority="6" operator="equal">
      <formula>""</formula>
    </cfRule>
  </conditionalFormatting>
  <conditionalFormatting sqref="F9:F11">
    <cfRule type="cellIs" dxfId="64" priority="5" operator="equal">
      <formula>""</formula>
    </cfRule>
  </conditionalFormatting>
  <conditionalFormatting sqref="F15:F46">
    <cfRule type="cellIs" dxfId="63" priority="4" operator="equal">
      <formula>""</formula>
    </cfRule>
  </conditionalFormatting>
  <conditionalFormatting sqref="O6:T9 O10:O11">
    <cfRule type="cellIs" dxfId="62" priority="3" operator="equal">
      <formula>""</formula>
    </cfRule>
  </conditionalFormatting>
  <conditionalFormatting sqref="M23 M25 M27 M29 M31 M33 M35 M37 M39 M41 M43 M45 M17 M19 M21">
    <cfRule type="cellIs" dxfId="61" priority="2" operator="equal">
      <formula>""</formula>
    </cfRule>
  </conditionalFormatting>
  <conditionalFormatting sqref="M15">
    <cfRule type="cellIs" dxfId="60" priority="1" operator="equal">
      <formula>""</formula>
    </cfRule>
  </conditionalFormatting>
  <dataValidations count="1">
    <dataValidation type="list" allowBlank="1" showInputMessage="1" showErrorMessage="1" sqref="M15:M46" xr:uid="{51A2CB18-7BF0-4185-96B5-75F8A5131C62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9AAB-7A27-4BD1-9513-560173EDFFB9}">
  <dimension ref="B1:Y147"/>
  <sheetViews>
    <sheetView showGridLines="0" view="pageBreakPreview" zoomScale="95" zoomScaleNormal="100" zoomScaleSheetLayoutView="95" workbookViewId="0">
      <selection activeCell="I19" sqref="I19:J20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>
        <v>12</v>
      </c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 t="s">
        <v>2</v>
      </c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 t="shared" ref="N15" si="0"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1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2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3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4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5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6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7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8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9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10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1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2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3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4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5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>
        <f>IF(D1="", "", D1)</f>
        <v>12</v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6">IF(P15="", "", P15)</f>
        <v/>
      </c>
      <c r="P64" s="495" t="str">
        <f t="shared" si="16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6"/>
        <v/>
      </c>
      <c r="O65" s="496" t="str">
        <f t="shared" si="16"/>
        <v/>
      </c>
      <c r="P65" s="497" t="str">
        <f t="shared" si="16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7">IF(B17="", "", B17)</f>
        <v/>
      </c>
      <c r="C66" s="478" t="str">
        <f t="shared" si="17"/>
        <v/>
      </c>
      <c r="D66" s="480" t="str">
        <f t="shared" ref="D66" si="18">IF(D17="", "", D17)</f>
        <v/>
      </c>
      <c r="E66" s="481"/>
      <c r="F66" s="481"/>
      <c r="G66" s="481"/>
      <c r="H66" s="482"/>
      <c r="I66" s="480" t="str">
        <f t="shared" ref="I66" si="19">IF(I17="", "", I17)</f>
        <v/>
      </c>
      <c r="J66" s="482"/>
      <c r="K66" s="486" t="str">
        <f t="shared" ref="K66:N66" si="20">IF(K17="", "", K17)</f>
        <v/>
      </c>
      <c r="L66" s="488" t="str">
        <f t="shared" si="20"/>
        <v/>
      </c>
      <c r="M66" s="490" t="str">
        <f t="shared" si="20"/>
        <v/>
      </c>
      <c r="N66" s="494" t="str">
        <f t="shared" si="20"/>
        <v/>
      </c>
      <c r="O66" s="494" t="str">
        <f t="shared" si="16"/>
        <v/>
      </c>
      <c r="P66" s="495" t="str">
        <f t="shared" si="16"/>
        <v/>
      </c>
      <c r="Q66" s="498" t="str">
        <f t="shared" ref="Q66" si="21">IF(Q17="", "", Q17)</f>
        <v/>
      </c>
      <c r="R66" s="499"/>
      <c r="S66" s="499"/>
      <c r="T66" s="500"/>
      <c r="U66" s="504" t="str">
        <f t="shared" ref="U66" si="22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3">IF(O18="", "", O18)</f>
        <v/>
      </c>
      <c r="O67" s="496" t="str">
        <f t="shared" si="23"/>
        <v/>
      </c>
      <c r="P67" s="497" t="str">
        <f t="shared" si="23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4">IF(B19="", "", B19)</f>
        <v/>
      </c>
      <c r="C68" s="478" t="str">
        <f t="shared" si="24"/>
        <v/>
      </c>
      <c r="D68" s="480" t="str">
        <f t="shared" ref="D68" si="25">IF(D19="", "", D19)</f>
        <v/>
      </c>
      <c r="E68" s="481"/>
      <c r="F68" s="481"/>
      <c r="G68" s="481"/>
      <c r="H68" s="482"/>
      <c r="I68" s="480" t="str">
        <f t="shared" ref="I68" si="26">IF(I19="", "", I19)</f>
        <v/>
      </c>
      <c r="J68" s="482"/>
      <c r="K68" s="486" t="str">
        <f t="shared" ref="K68:N68" si="27">IF(K19="", "", K19)</f>
        <v/>
      </c>
      <c r="L68" s="488" t="str">
        <f t="shared" si="27"/>
        <v/>
      </c>
      <c r="M68" s="490" t="str">
        <f t="shared" si="27"/>
        <v/>
      </c>
      <c r="N68" s="494" t="str">
        <f t="shared" si="27"/>
        <v/>
      </c>
      <c r="O68" s="494" t="str">
        <f t="shared" si="23"/>
        <v/>
      </c>
      <c r="P68" s="495" t="str">
        <f t="shared" si="23"/>
        <v/>
      </c>
      <c r="Q68" s="498" t="str">
        <f t="shared" ref="Q68" si="28">IF(Q19="", "", Q19)</f>
        <v/>
      </c>
      <c r="R68" s="499"/>
      <c r="S68" s="499"/>
      <c r="T68" s="500"/>
      <c r="U68" s="504" t="str">
        <f t="shared" ref="U68" si="29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30">IF(O20="", "", O20)</f>
        <v/>
      </c>
      <c r="O69" s="496" t="str">
        <f t="shared" si="30"/>
        <v/>
      </c>
      <c r="P69" s="497" t="str">
        <f t="shared" si="30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1">IF(B21="", "", B21)</f>
        <v/>
      </c>
      <c r="C70" s="478" t="str">
        <f t="shared" si="31"/>
        <v/>
      </c>
      <c r="D70" s="480" t="str">
        <f t="shared" ref="D70" si="32">IF(D21="", "", D21)</f>
        <v/>
      </c>
      <c r="E70" s="481"/>
      <c r="F70" s="481"/>
      <c r="G70" s="481"/>
      <c r="H70" s="482"/>
      <c r="I70" s="480" t="str">
        <f t="shared" ref="I70:I94" si="33">IF(I21="", "", I21)</f>
        <v/>
      </c>
      <c r="J70" s="482"/>
      <c r="K70" s="486" t="str">
        <f t="shared" ref="K70:N70" si="34">IF(K21="", "", K21)</f>
        <v/>
      </c>
      <c r="L70" s="488" t="str">
        <f t="shared" si="34"/>
        <v/>
      </c>
      <c r="M70" s="490" t="str">
        <f t="shared" si="34"/>
        <v/>
      </c>
      <c r="N70" s="494" t="str">
        <f t="shared" si="34"/>
        <v/>
      </c>
      <c r="O70" s="494" t="str">
        <f t="shared" si="30"/>
        <v/>
      </c>
      <c r="P70" s="495" t="str">
        <f t="shared" si="30"/>
        <v/>
      </c>
      <c r="Q70" s="498" t="str">
        <f t="shared" ref="Q70" si="35">IF(Q21="", "", Q21)</f>
        <v/>
      </c>
      <c r="R70" s="499"/>
      <c r="S70" s="499"/>
      <c r="T70" s="500"/>
      <c r="U70" s="504" t="str">
        <f t="shared" ref="U70" si="36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7">IF(O22="", "", O22)</f>
        <v/>
      </c>
      <c r="O71" s="496" t="str">
        <f t="shared" si="37"/>
        <v/>
      </c>
      <c r="P71" s="497" t="str">
        <f t="shared" si="37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8">IF(B23="", "", B23)</f>
        <v/>
      </c>
      <c r="C72" s="478" t="str">
        <f t="shared" si="38"/>
        <v/>
      </c>
      <c r="D72" s="480" t="str">
        <f t="shared" ref="D72" si="39">IF(D23="", "", D23)</f>
        <v/>
      </c>
      <c r="E72" s="481"/>
      <c r="F72" s="481"/>
      <c r="G72" s="481"/>
      <c r="H72" s="482"/>
      <c r="I72" s="480" t="str">
        <f t="shared" si="33"/>
        <v/>
      </c>
      <c r="J72" s="482"/>
      <c r="K72" s="486" t="str">
        <f t="shared" ref="K72:N72" si="40">IF(K23="", "", K23)</f>
        <v/>
      </c>
      <c r="L72" s="488" t="str">
        <f t="shared" si="40"/>
        <v/>
      </c>
      <c r="M72" s="490" t="str">
        <f t="shared" si="40"/>
        <v/>
      </c>
      <c r="N72" s="494" t="str">
        <f t="shared" si="40"/>
        <v/>
      </c>
      <c r="O72" s="494" t="str">
        <f t="shared" si="37"/>
        <v/>
      </c>
      <c r="P72" s="495" t="str">
        <f t="shared" si="37"/>
        <v/>
      </c>
      <c r="Q72" s="498" t="str">
        <f t="shared" ref="Q72" si="41">IF(Q23="", "", Q23)</f>
        <v/>
      </c>
      <c r="R72" s="499"/>
      <c r="S72" s="499"/>
      <c r="T72" s="500"/>
      <c r="U72" s="504" t="str">
        <f t="shared" ref="U72" si="42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3">IF(O24="", "", O24)</f>
        <v/>
      </c>
      <c r="O73" s="496" t="str">
        <f t="shared" si="43"/>
        <v/>
      </c>
      <c r="P73" s="497" t="str">
        <f t="shared" si="43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4">IF(B25="", "", B25)</f>
        <v/>
      </c>
      <c r="C74" s="478" t="str">
        <f t="shared" si="44"/>
        <v/>
      </c>
      <c r="D74" s="480" t="str">
        <f t="shared" ref="D74" si="45">IF(D25="", "", D25)</f>
        <v/>
      </c>
      <c r="E74" s="481"/>
      <c r="F74" s="481"/>
      <c r="G74" s="481"/>
      <c r="H74" s="482"/>
      <c r="I74" s="480" t="str">
        <f t="shared" si="33"/>
        <v/>
      </c>
      <c r="J74" s="482"/>
      <c r="K74" s="486" t="str">
        <f t="shared" ref="K74:N74" si="46">IF(K25="", "", K25)</f>
        <v/>
      </c>
      <c r="L74" s="488" t="str">
        <f t="shared" si="46"/>
        <v/>
      </c>
      <c r="M74" s="490" t="str">
        <f t="shared" si="46"/>
        <v/>
      </c>
      <c r="N74" s="494" t="str">
        <f t="shared" si="46"/>
        <v/>
      </c>
      <c r="O74" s="494" t="str">
        <f t="shared" si="43"/>
        <v/>
      </c>
      <c r="P74" s="495" t="str">
        <f t="shared" si="43"/>
        <v/>
      </c>
      <c r="Q74" s="498" t="str">
        <f t="shared" ref="Q74" si="47">IF(Q25="", "", Q25)</f>
        <v/>
      </c>
      <c r="R74" s="499"/>
      <c r="S74" s="499"/>
      <c r="T74" s="500"/>
      <c r="U74" s="504" t="str">
        <f t="shared" ref="U74" si="48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9">IF(O26="", "", O26)</f>
        <v/>
      </c>
      <c r="O75" s="496" t="str">
        <f t="shared" si="49"/>
        <v/>
      </c>
      <c r="P75" s="497" t="str">
        <f t="shared" si="49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50">IF(B27="", "", B27)</f>
        <v/>
      </c>
      <c r="C76" s="478" t="str">
        <f t="shared" si="50"/>
        <v/>
      </c>
      <c r="D76" s="480" t="str">
        <f t="shared" ref="D76" si="51">IF(D27="", "", D27)</f>
        <v/>
      </c>
      <c r="E76" s="481"/>
      <c r="F76" s="481"/>
      <c r="G76" s="481"/>
      <c r="H76" s="482"/>
      <c r="I76" s="480" t="str">
        <f t="shared" si="33"/>
        <v/>
      </c>
      <c r="J76" s="482"/>
      <c r="K76" s="486" t="str">
        <f t="shared" ref="K76:N76" si="52">IF(K27="", "", K27)</f>
        <v/>
      </c>
      <c r="L76" s="488" t="str">
        <f t="shared" si="52"/>
        <v/>
      </c>
      <c r="M76" s="490" t="str">
        <f t="shared" si="52"/>
        <v/>
      </c>
      <c r="N76" s="494" t="str">
        <f t="shared" si="52"/>
        <v/>
      </c>
      <c r="O76" s="494" t="str">
        <f t="shared" si="49"/>
        <v/>
      </c>
      <c r="P76" s="495" t="str">
        <f t="shared" si="49"/>
        <v/>
      </c>
      <c r="Q76" s="498" t="str">
        <f t="shared" ref="Q76" si="53">IF(Q27="", "", Q27)</f>
        <v/>
      </c>
      <c r="R76" s="499"/>
      <c r="S76" s="499"/>
      <c r="T76" s="500"/>
      <c r="U76" s="504" t="str">
        <f t="shared" ref="U76" si="54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5">IF(O28="", "", O28)</f>
        <v/>
      </c>
      <c r="O77" s="496" t="str">
        <f t="shared" si="55"/>
        <v/>
      </c>
      <c r="P77" s="497" t="str">
        <f t="shared" si="55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6">IF(B29="", "", B29)</f>
        <v/>
      </c>
      <c r="C78" s="478" t="str">
        <f t="shared" si="56"/>
        <v/>
      </c>
      <c r="D78" s="480" t="str">
        <f t="shared" ref="D78:D92" si="57">IF(D29="", "", D29)</f>
        <v/>
      </c>
      <c r="E78" s="481"/>
      <c r="F78" s="481"/>
      <c r="G78" s="481"/>
      <c r="H78" s="482"/>
      <c r="I78" s="480" t="str">
        <f t="shared" si="33"/>
        <v/>
      </c>
      <c r="J78" s="482"/>
      <c r="K78" s="486" t="str">
        <f t="shared" ref="K78:N78" si="58">IF(K29="", "", K29)</f>
        <v/>
      </c>
      <c r="L78" s="488" t="str">
        <f t="shared" si="58"/>
        <v/>
      </c>
      <c r="M78" s="490" t="str">
        <f t="shared" si="58"/>
        <v/>
      </c>
      <c r="N78" s="494" t="str">
        <f t="shared" si="58"/>
        <v/>
      </c>
      <c r="O78" s="494" t="str">
        <f t="shared" si="55"/>
        <v/>
      </c>
      <c r="P78" s="495" t="str">
        <f t="shared" si="55"/>
        <v/>
      </c>
      <c r="Q78" s="498" t="str">
        <f t="shared" ref="Q78:Q94" si="59">IF(Q29="", "", Q29)</f>
        <v/>
      </c>
      <c r="R78" s="499"/>
      <c r="S78" s="499"/>
      <c r="T78" s="500"/>
      <c r="U78" s="504" t="str">
        <f t="shared" ref="U78:U94" si="60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1">IF(O30="", "", O30)</f>
        <v/>
      </c>
      <c r="O79" s="496" t="str">
        <f t="shared" si="61"/>
        <v/>
      </c>
      <c r="P79" s="497" t="str">
        <f t="shared" si="61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6"/>
        <v/>
      </c>
      <c r="C80" s="478" t="str">
        <f t="shared" si="56"/>
        <v/>
      </c>
      <c r="D80" s="480" t="str">
        <f t="shared" si="57"/>
        <v/>
      </c>
      <c r="E80" s="481"/>
      <c r="F80" s="481"/>
      <c r="G80" s="481"/>
      <c r="H80" s="482"/>
      <c r="I80" s="480" t="str">
        <f t="shared" si="33"/>
        <v/>
      </c>
      <c r="J80" s="482"/>
      <c r="K80" s="486" t="str">
        <f t="shared" ref="K80:N80" si="62">IF(K31="", "", K31)</f>
        <v/>
      </c>
      <c r="L80" s="488" t="str">
        <f t="shared" si="62"/>
        <v/>
      </c>
      <c r="M80" s="490" t="str">
        <f t="shared" si="62"/>
        <v/>
      </c>
      <c r="N80" s="494" t="str">
        <f t="shared" si="62"/>
        <v/>
      </c>
      <c r="O80" s="494" t="str">
        <f t="shared" si="61"/>
        <v/>
      </c>
      <c r="P80" s="495" t="str">
        <f t="shared" si="61"/>
        <v/>
      </c>
      <c r="Q80" s="498" t="str">
        <f t="shared" si="59"/>
        <v/>
      </c>
      <c r="R80" s="499"/>
      <c r="S80" s="499"/>
      <c r="T80" s="500"/>
      <c r="U80" s="504" t="str">
        <f t="shared" si="60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3">IF(O32="", "", O32)</f>
        <v/>
      </c>
      <c r="O81" s="496" t="str">
        <f t="shared" si="63"/>
        <v/>
      </c>
      <c r="P81" s="497" t="str">
        <f t="shared" si="63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6"/>
        <v/>
      </c>
      <c r="C82" s="478" t="str">
        <f t="shared" si="56"/>
        <v/>
      </c>
      <c r="D82" s="480" t="str">
        <f t="shared" si="57"/>
        <v/>
      </c>
      <c r="E82" s="481"/>
      <c r="F82" s="481"/>
      <c r="G82" s="481"/>
      <c r="H82" s="482"/>
      <c r="I82" s="480" t="str">
        <f t="shared" si="33"/>
        <v/>
      </c>
      <c r="J82" s="482"/>
      <c r="K82" s="486" t="str">
        <f t="shared" ref="K82:N82" si="64">IF(K33="", "", K33)</f>
        <v/>
      </c>
      <c r="L82" s="488" t="str">
        <f t="shared" si="64"/>
        <v/>
      </c>
      <c r="M82" s="490" t="str">
        <f t="shared" si="64"/>
        <v/>
      </c>
      <c r="N82" s="494" t="str">
        <f t="shared" si="64"/>
        <v/>
      </c>
      <c r="O82" s="494" t="str">
        <f t="shared" si="63"/>
        <v/>
      </c>
      <c r="P82" s="495" t="str">
        <f t="shared" si="63"/>
        <v/>
      </c>
      <c r="Q82" s="498" t="str">
        <f t="shared" si="59"/>
        <v/>
      </c>
      <c r="R82" s="499"/>
      <c r="S82" s="499"/>
      <c r="T82" s="500"/>
      <c r="U82" s="504" t="str">
        <f t="shared" si="60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5">IF(O34="", "", O34)</f>
        <v/>
      </c>
      <c r="O83" s="496" t="str">
        <f t="shared" si="65"/>
        <v/>
      </c>
      <c r="P83" s="497" t="str">
        <f t="shared" si="65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6"/>
        <v/>
      </c>
      <c r="C84" s="478" t="str">
        <f t="shared" si="56"/>
        <v/>
      </c>
      <c r="D84" s="480" t="str">
        <f t="shared" si="57"/>
        <v/>
      </c>
      <c r="E84" s="481"/>
      <c r="F84" s="481"/>
      <c r="G84" s="481"/>
      <c r="H84" s="482"/>
      <c r="I84" s="480" t="str">
        <f t="shared" si="33"/>
        <v/>
      </c>
      <c r="J84" s="482"/>
      <c r="K84" s="486" t="str">
        <f t="shared" ref="K84:N84" si="66">IF(K35="", "", K35)</f>
        <v/>
      </c>
      <c r="L84" s="488" t="str">
        <f t="shared" si="66"/>
        <v/>
      </c>
      <c r="M84" s="490" t="str">
        <f t="shared" si="66"/>
        <v/>
      </c>
      <c r="N84" s="494" t="str">
        <f t="shared" si="66"/>
        <v/>
      </c>
      <c r="O84" s="494" t="str">
        <f t="shared" si="65"/>
        <v/>
      </c>
      <c r="P84" s="495" t="str">
        <f t="shared" si="65"/>
        <v/>
      </c>
      <c r="Q84" s="498" t="str">
        <f t="shared" si="59"/>
        <v/>
      </c>
      <c r="R84" s="499"/>
      <c r="S84" s="499"/>
      <c r="T84" s="500"/>
      <c r="U84" s="504" t="str">
        <f t="shared" si="60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7">IF(O36="", "", O36)</f>
        <v/>
      </c>
      <c r="O85" s="496" t="str">
        <f t="shared" si="67"/>
        <v/>
      </c>
      <c r="P85" s="497" t="str">
        <f t="shared" si="67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6"/>
        <v/>
      </c>
      <c r="C86" s="478" t="str">
        <f t="shared" si="56"/>
        <v/>
      </c>
      <c r="D86" s="480" t="str">
        <f t="shared" si="57"/>
        <v/>
      </c>
      <c r="E86" s="481"/>
      <c r="F86" s="481"/>
      <c r="G86" s="481"/>
      <c r="H86" s="482"/>
      <c r="I86" s="480" t="str">
        <f t="shared" si="33"/>
        <v/>
      </c>
      <c r="J86" s="482"/>
      <c r="K86" s="486" t="str">
        <f t="shared" ref="K86:N86" si="68">IF(K37="", "", K37)</f>
        <v/>
      </c>
      <c r="L86" s="488" t="str">
        <f t="shared" si="68"/>
        <v/>
      </c>
      <c r="M86" s="490" t="str">
        <f t="shared" si="68"/>
        <v/>
      </c>
      <c r="N86" s="494" t="str">
        <f t="shared" si="68"/>
        <v/>
      </c>
      <c r="O86" s="494" t="str">
        <f t="shared" si="67"/>
        <v/>
      </c>
      <c r="P86" s="495" t="str">
        <f t="shared" si="67"/>
        <v/>
      </c>
      <c r="Q86" s="498" t="str">
        <f t="shared" si="59"/>
        <v/>
      </c>
      <c r="R86" s="499"/>
      <c r="S86" s="499"/>
      <c r="T86" s="500"/>
      <c r="U86" s="504" t="str">
        <f t="shared" si="60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9">IF(O38="", "", O38)</f>
        <v/>
      </c>
      <c r="O87" s="496" t="str">
        <f t="shared" si="69"/>
        <v/>
      </c>
      <c r="P87" s="497" t="str">
        <f t="shared" si="69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6"/>
        <v/>
      </c>
      <c r="C88" s="478" t="str">
        <f t="shared" si="56"/>
        <v/>
      </c>
      <c r="D88" s="480" t="str">
        <f t="shared" si="57"/>
        <v/>
      </c>
      <c r="E88" s="481"/>
      <c r="F88" s="481"/>
      <c r="G88" s="481"/>
      <c r="H88" s="482"/>
      <c r="I88" s="480" t="str">
        <f t="shared" si="33"/>
        <v/>
      </c>
      <c r="J88" s="482"/>
      <c r="K88" s="486" t="str">
        <f t="shared" ref="K88:N88" si="70">IF(K39="", "", K39)</f>
        <v/>
      </c>
      <c r="L88" s="488" t="str">
        <f t="shared" si="70"/>
        <v/>
      </c>
      <c r="M88" s="490" t="str">
        <f t="shared" si="70"/>
        <v/>
      </c>
      <c r="N88" s="494" t="str">
        <f t="shared" si="70"/>
        <v/>
      </c>
      <c r="O88" s="494" t="str">
        <f t="shared" si="69"/>
        <v/>
      </c>
      <c r="P88" s="495" t="str">
        <f t="shared" si="69"/>
        <v/>
      </c>
      <c r="Q88" s="498" t="str">
        <f t="shared" si="59"/>
        <v/>
      </c>
      <c r="R88" s="499"/>
      <c r="S88" s="499"/>
      <c r="T88" s="500"/>
      <c r="U88" s="504" t="str">
        <f t="shared" si="60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1">IF(O40="", "", O40)</f>
        <v/>
      </c>
      <c r="O89" s="496" t="str">
        <f t="shared" si="71"/>
        <v/>
      </c>
      <c r="P89" s="497" t="str">
        <f t="shared" si="71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6"/>
        <v/>
      </c>
      <c r="C90" s="478" t="str">
        <f t="shared" si="56"/>
        <v/>
      </c>
      <c r="D90" s="480" t="str">
        <f t="shared" si="57"/>
        <v/>
      </c>
      <c r="E90" s="481"/>
      <c r="F90" s="481"/>
      <c r="G90" s="481"/>
      <c r="H90" s="482"/>
      <c r="I90" s="480" t="str">
        <f t="shared" si="33"/>
        <v/>
      </c>
      <c r="J90" s="482"/>
      <c r="K90" s="486" t="str">
        <f t="shared" ref="K90:N90" si="72">IF(K41="", "", K41)</f>
        <v/>
      </c>
      <c r="L90" s="488" t="str">
        <f t="shared" si="72"/>
        <v/>
      </c>
      <c r="M90" s="490" t="str">
        <f t="shared" si="72"/>
        <v/>
      </c>
      <c r="N90" s="494" t="str">
        <f t="shared" si="72"/>
        <v/>
      </c>
      <c r="O90" s="494" t="str">
        <f t="shared" si="71"/>
        <v/>
      </c>
      <c r="P90" s="495" t="str">
        <f t="shared" si="71"/>
        <v/>
      </c>
      <c r="Q90" s="498" t="str">
        <f t="shared" si="59"/>
        <v/>
      </c>
      <c r="R90" s="499"/>
      <c r="S90" s="499"/>
      <c r="T90" s="500"/>
      <c r="U90" s="504" t="str">
        <f t="shared" si="60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3">IF(O42="", "", O42)</f>
        <v/>
      </c>
      <c r="O91" s="496" t="str">
        <f t="shared" si="73"/>
        <v/>
      </c>
      <c r="P91" s="497" t="str">
        <f t="shared" si="73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6"/>
        <v/>
      </c>
      <c r="C92" s="478" t="str">
        <f t="shared" si="56"/>
        <v/>
      </c>
      <c r="D92" s="480" t="str">
        <f t="shared" si="57"/>
        <v/>
      </c>
      <c r="E92" s="481"/>
      <c r="F92" s="481"/>
      <c r="G92" s="481"/>
      <c r="H92" s="482"/>
      <c r="I92" s="480" t="str">
        <f t="shared" si="33"/>
        <v/>
      </c>
      <c r="J92" s="482"/>
      <c r="K92" s="486" t="str">
        <f t="shared" ref="K92:N92" si="74">IF(K43="", "", K43)</f>
        <v/>
      </c>
      <c r="L92" s="488" t="str">
        <f t="shared" si="74"/>
        <v/>
      </c>
      <c r="M92" s="490" t="str">
        <f t="shared" si="74"/>
        <v/>
      </c>
      <c r="N92" s="494" t="str">
        <f t="shared" si="74"/>
        <v/>
      </c>
      <c r="O92" s="494" t="str">
        <f t="shared" si="73"/>
        <v/>
      </c>
      <c r="P92" s="495" t="str">
        <f t="shared" si="73"/>
        <v/>
      </c>
      <c r="Q92" s="498" t="str">
        <f t="shared" si="59"/>
        <v/>
      </c>
      <c r="R92" s="499"/>
      <c r="S92" s="499"/>
      <c r="T92" s="500"/>
      <c r="U92" s="504" t="str">
        <f t="shared" si="60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5">IF(O44="", "", O44)</f>
        <v/>
      </c>
      <c r="O93" s="496" t="str">
        <f t="shared" si="75"/>
        <v/>
      </c>
      <c r="P93" s="497" t="str">
        <f t="shared" si="75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6">IF(B45="", "", B45)</f>
        <v/>
      </c>
      <c r="C94" s="478" t="str">
        <f t="shared" si="76"/>
        <v/>
      </c>
      <c r="D94" s="480" t="str">
        <f t="shared" ref="D94" si="77">IF(D45="", "", D45)</f>
        <v/>
      </c>
      <c r="E94" s="481"/>
      <c r="F94" s="481"/>
      <c r="G94" s="481"/>
      <c r="H94" s="482"/>
      <c r="I94" s="480" t="str">
        <f t="shared" si="33"/>
        <v/>
      </c>
      <c r="J94" s="482"/>
      <c r="K94" s="486" t="str">
        <f t="shared" ref="K94:N94" si="78">IF(K45="", "", K45)</f>
        <v/>
      </c>
      <c r="L94" s="488" t="str">
        <f t="shared" si="78"/>
        <v/>
      </c>
      <c r="M94" s="490" t="str">
        <f t="shared" si="78"/>
        <v/>
      </c>
      <c r="N94" s="494" t="str">
        <f t="shared" si="78"/>
        <v/>
      </c>
      <c r="O94" s="494" t="str">
        <f t="shared" si="75"/>
        <v/>
      </c>
      <c r="P94" s="495" t="str">
        <f t="shared" si="75"/>
        <v/>
      </c>
      <c r="Q94" s="498" t="str">
        <f t="shared" si="59"/>
        <v/>
      </c>
      <c r="R94" s="499"/>
      <c r="S94" s="499"/>
      <c r="T94" s="500"/>
      <c r="U94" s="504" t="str">
        <f t="shared" si="60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9">IF(O46="", "", O46)</f>
        <v/>
      </c>
      <c r="O95" s="496" t="str">
        <f t="shared" si="79"/>
        <v/>
      </c>
      <c r="P95" s="497" t="str">
        <f t="shared" si="79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>
        <f>IF(D1="", "", D1)</f>
        <v>12</v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80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1">IF(P64="", "", P64)</f>
        <v/>
      </c>
      <c r="P113" s="495" t="str">
        <f t="shared" si="81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2">IF(O65="", "", O65)</f>
        <v/>
      </c>
      <c r="O114" s="496" t="str">
        <f t="shared" si="82"/>
        <v/>
      </c>
      <c r="P114" s="497" t="str">
        <f t="shared" si="82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3">IF(B17="", "", B17)</f>
        <v/>
      </c>
      <c r="C115" s="478" t="str">
        <f t="shared" si="83"/>
        <v/>
      </c>
      <c r="D115" s="480" t="str">
        <f t="shared" ref="D115" si="84">IF(D17="", "", D17)</f>
        <v/>
      </c>
      <c r="E115" s="481"/>
      <c r="F115" s="481"/>
      <c r="G115" s="481"/>
      <c r="H115" s="482"/>
      <c r="I115" s="480" t="str">
        <f t="shared" ref="I115" si="85">IF(I17="", "", I17)</f>
        <v/>
      </c>
      <c r="J115" s="482"/>
      <c r="K115" s="486" t="str">
        <f t="shared" ref="K115" si="86">IF(K66="", "", K66)</f>
        <v/>
      </c>
      <c r="L115" s="596" t="str">
        <f t="shared" ref="L115:N115" si="87">IF(L17="", "", L17)</f>
        <v/>
      </c>
      <c r="M115" s="490" t="str">
        <f t="shared" si="87"/>
        <v/>
      </c>
      <c r="N115" s="494" t="str">
        <f t="shared" si="87"/>
        <v/>
      </c>
      <c r="O115" s="494" t="str">
        <f t="shared" si="82"/>
        <v/>
      </c>
      <c r="P115" s="495" t="str">
        <f t="shared" si="82"/>
        <v/>
      </c>
      <c r="Q115" s="514" t="str">
        <f t="shared" ref="Q115" si="88">IF(Q17="", "", Q17)</f>
        <v/>
      </c>
      <c r="R115" s="515"/>
      <c r="S115" s="515"/>
      <c r="T115" s="516"/>
      <c r="U115" s="504" t="str">
        <f t="shared" ref="U115" si="89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90">IF(O67="", "", O67)</f>
        <v/>
      </c>
      <c r="O116" s="496" t="str">
        <f t="shared" si="90"/>
        <v/>
      </c>
      <c r="P116" s="497" t="str">
        <f t="shared" si="90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1">IF(B19="", "", B19)</f>
        <v/>
      </c>
      <c r="C117" s="478" t="str">
        <f t="shared" si="91"/>
        <v/>
      </c>
      <c r="D117" s="480" t="str">
        <f t="shared" ref="D117" si="92">IF(D19="", "", D19)</f>
        <v/>
      </c>
      <c r="E117" s="481"/>
      <c r="F117" s="481"/>
      <c r="G117" s="481"/>
      <c r="H117" s="482"/>
      <c r="I117" s="480" t="str">
        <f t="shared" ref="I117" si="93">IF(I19="", "", I19)</f>
        <v/>
      </c>
      <c r="J117" s="482"/>
      <c r="K117" s="486" t="str">
        <f t="shared" ref="K117" si="94">IF(K68="", "", K68)</f>
        <v/>
      </c>
      <c r="L117" s="596" t="str">
        <f t="shared" ref="L117:N117" si="95">IF(L19="", "", L19)</f>
        <v/>
      </c>
      <c r="M117" s="490" t="str">
        <f t="shared" si="95"/>
        <v/>
      </c>
      <c r="N117" s="494" t="str">
        <f t="shared" si="95"/>
        <v/>
      </c>
      <c r="O117" s="494" t="str">
        <f t="shared" si="90"/>
        <v/>
      </c>
      <c r="P117" s="495" t="str">
        <f t="shared" si="90"/>
        <v/>
      </c>
      <c r="Q117" s="514" t="str">
        <f t="shared" ref="Q117" si="96">IF(Q19="", "", Q19)</f>
        <v/>
      </c>
      <c r="R117" s="515"/>
      <c r="S117" s="515"/>
      <c r="T117" s="516"/>
      <c r="U117" s="504" t="str">
        <f t="shared" ref="U117" si="97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8">IF(O69="", "", O69)</f>
        <v/>
      </c>
      <c r="O118" s="496" t="str">
        <f t="shared" si="98"/>
        <v/>
      </c>
      <c r="P118" s="497" t="str">
        <f t="shared" si="98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9">IF(B21="", "", B21)</f>
        <v/>
      </c>
      <c r="C119" s="478" t="str">
        <f t="shared" si="99"/>
        <v/>
      </c>
      <c r="D119" s="480" t="str">
        <f t="shared" ref="D119" si="100">IF(D21="", "", D21)</f>
        <v/>
      </c>
      <c r="E119" s="481"/>
      <c r="F119" s="481"/>
      <c r="G119" s="481"/>
      <c r="H119" s="482"/>
      <c r="I119" s="480" t="str">
        <f t="shared" ref="I119" si="101">IF(I21="", "", I21)</f>
        <v/>
      </c>
      <c r="J119" s="482"/>
      <c r="K119" s="486" t="str">
        <f t="shared" ref="K119" si="102">IF(K70="", "", K70)</f>
        <v/>
      </c>
      <c r="L119" s="596" t="str">
        <f t="shared" ref="L119:N119" si="103">IF(L21="", "", L21)</f>
        <v/>
      </c>
      <c r="M119" s="490" t="str">
        <f t="shared" si="103"/>
        <v/>
      </c>
      <c r="N119" s="494" t="str">
        <f t="shared" si="103"/>
        <v/>
      </c>
      <c r="O119" s="494" t="str">
        <f t="shared" si="98"/>
        <v/>
      </c>
      <c r="P119" s="495" t="str">
        <f t="shared" si="98"/>
        <v/>
      </c>
      <c r="Q119" s="514" t="str">
        <f t="shared" ref="Q119" si="104">IF(Q21="", "", Q21)</f>
        <v/>
      </c>
      <c r="R119" s="515"/>
      <c r="S119" s="515"/>
      <c r="T119" s="516"/>
      <c r="U119" s="504" t="str">
        <f t="shared" ref="U119" si="105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6">IF(O71="", "", O71)</f>
        <v/>
      </c>
      <c r="O120" s="496" t="str">
        <f t="shared" si="106"/>
        <v/>
      </c>
      <c r="P120" s="497" t="str">
        <f t="shared" si="106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7">IF(B23="", "", B23)</f>
        <v/>
      </c>
      <c r="C121" s="478" t="str">
        <f t="shared" si="107"/>
        <v/>
      </c>
      <c r="D121" s="480" t="str">
        <f t="shared" ref="D121" si="108">IF(D23="", "", D23)</f>
        <v/>
      </c>
      <c r="E121" s="481"/>
      <c r="F121" s="481"/>
      <c r="G121" s="481"/>
      <c r="H121" s="482"/>
      <c r="I121" s="480" t="str">
        <f t="shared" ref="I121" si="109">IF(I23="", "", I23)</f>
        <v/>
      </c>
      <c r="J121" s="482"/>
      <c r="K121" s="486" t="str">
        <f t="shared" ref="K121" si="110">IF(K72="", "", K72)</f>
        <v/>
      </c>
      <c r="L121" s="596" t="str">
        <f t="shared" ref="L121:N121" si="111">IF(L23="", "", L23)</f>
        <v/>
      </c>
      <c r="M121" s="490" t="str">
        <f t="shared" si="111"/>
        <v/>
      </c>
      <c r="N121" s="494" t="str">
        <f t="shared" si="111"/>
        <v/>
      </c>
      <c r="O121" s="494" t="str">
        <f t="shared" si="106"/>
        <v/>
      </c>
      <c r="P121" s="495" t="str">
        <f t="shared" si="106"/>
        <v/>
      </c>
      <c r="Q121" s="514" t="str">
        <f t="shared" ref="Q121" si="112">IF(Q23="", "", Q23)</f>
        <v/>
      </c>
      <c r="R121" s="515"/>
      <c r="S121" s="515"/>
      <c r="T121" s="516"/>
      <c r="U121" s="504" t="str">
        <f t="shared" ref="U121" si="113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4">IF(O73="", "", O73)</f>
        <v/>
      </c>
      <c r="O122" s="496" t="str">
        <f t="shared" si="114"/>
        <v/>
      </c>
      <c r="P122" s="497" t="str">
        <f t="shared" si="114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5">IF(B25="", "", B25)</f>
        <v/>
      </c>
      <c r="C123" s="478" t="str">
        <f t="shared" si="115"/>
        <v/>
      </c>
      <c r="D123" s="480" t="str">
        <f t="shared" ref="D123" si="116">IF(D25="", "", D25)</f>
        <v/>
      </c>
      <c r="E123" s="481"/>
      <c r="F123" s="481"/>
      <c r="G123" s="481"/>
      <c r="H123" s="482"/>
      <c r="I123" s="480" t="str">
        <f t="shared" ref="I123" si="117">IF(I25="", "", I25)</f>
        <v/>
      </c>
      <c r="J123" s="482"/>
      <c r="K123" s="486" t="str">
        <f t="shared" ref="K123" si="118">IF(K74="", "", K74)</f>
        <v/>
      </c>
      <c r="L123" s="596" t="str">
        <f t="shared" ref="L123:N123" si="119">IF(L25="", "", L25)</f>
        <v/>
      </c>
      <c r="M123" s="490" t="str">
        <f t="shared" si="119"/>
        <v/>
      </c>
      <c r="N123" s="494" t="str">
        <f t="shared" si="119"/>
        <v/>
      </c>
      <c r="O123" s="494" t="str">
        <f t="shared" si="114"/>
        <v/>
      </c>
      <c r="P123" s="495" t="str">
        <f t="shared" si="114"/>
        <v/>
      </c>
      <c r="Q123" s="514" t="str">
        <f t="shared" ref="Q123" si="120">IF(Q25="", "", Q25)</f>
        <v/>
      </c>
      <c r="R123" s="515"/>
      <c r="S123" s="515"/>
      <c r="T123" s="516"/>
      <c r="U123" s="504" t="str">
        <f t="shared" ref="U123" si="121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2">IF(O75="", "", O75)</f>
        <v/>
      </c>
      <c r="O124" s="496" t="str">
        <f t="shared" si="122"/>
        <v/>
      </c>
      <c r="P124" s="497" t="str">
        <f t="shared" si="122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3">IF(B27="", "", B27)</f>
        <v/>
      </c>
      <c r="C125" s="478" t="str">
        <f t="shared" si="123"/>
        <v/>
      </c>
      <c r="D125" s="480" t="str">
        <f t="shared" ref="D125" si="124">IF(D27="", "", D27)</f>
        <v/>
      </c>
      <c r="E125" s="481"/>
      <c r="F125" s="481"/>
      <c r="G125" s="481"/>
      <c r="H125" s="482"/>
      <c r="I125" s="480" t="str">
        <f t="shared" ref="I125" si="125">IF(I27="", "", I27)</f>
        <v/>
      </c>
      <c r="J125" s="482"/>
      <c r="K125" s="486" t="str">
        <f t="shared" ref="K125" si="126">IF(K76="", "", K76)</f>
        <v/>
      </c>
      <c r="L125" s="596" t="str">
        <f t="shared" ref="L125:N125" si="127">IF(L27="", "", L27)</f>
        <v/>
      </c>
      <c r="M125" s="490" t="str">
        <f t="shared" si="127"/>
        <v/>
      </c>
      <c r="N125" s="494" t="str">
        <f t="shared" si="127"/>
        <v/>
      </c>
      <c r="O125" s="494" t="str">
        <f t="shared" si="122"/>
        <v/>
      </c>
      <c r="P125" s="495" t="str">
        <f t="shared" si="122"/>
        <v/>
      </c>
      <c r="Q125" s="514" t="str">
        <f t="shared" ref="Q125" si="128">IF(Q27="", "", Q27)</f>
        <v/>
      </c>
      <c r="R125" s="515"/>
      <c r="S125" s="515"/>
      <c r="T125" s="516"/>
      <c r="U125" s="504" t="str">
        <f t="shared" ref="U125" si="129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30">IF(O77="", "", O77)</f>
        <v/>
      </c>
      <c r="O126" s="496" t="str">
        <f t="shared" si="130"/>
        <v/>
      </c>
      <c r="P126" s="497" t="str">
        <f t="shared" si="130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1">IF(B29="", "", B29)</f>
        <v/>
      </c>
      <c r="C127" s="478" t="str">
        <f t="shared" si="131"/>
        <v/>
      </c>
      <c r="D127" s="480" t="str">
        <f t="shared" ref="D127" si="132">IF(D29="", "", D29)</f>
        <v/>
      </c>
      <c r="E127" s="481"/>
      <c r="F127" s="481"/>
      <c r="G127" s="481"/>
      <c r="H127" s="482"/>
      <c r="I127" s="480" t="str">
        <f t="shared" ref="I127" si="133">IF(I29="", "", I29)</f>
        <v/>
      </c>
      <c r="J127" s="482"/>
      <c r="K127" s="486" t="str">
        <f t="shared" ref="K127" si="134">IF(K78="", "", K78)</f>
        <v/>
      </c>
      <c r="L127" s="596" t="str">
        <f t="shared" ref="L127:N127" si="135">IF(L29="", "", L29)</f>
        <v/>
      </c>
      <c r="M127" s="490" t="str">
        <f t="shared" si="135"/>
        <v/>
      </c>
      <c r="N127" s="494" t="str">
        <f t="shared" si="135"/>
        <v/>
      </c>
      <c r="O127" s="494" t="str">
        <f t="shared" si="130"/>
        <v/>
      </c>
      <c r="P127" s="495" t="str">
        <f t="shared" si="130"/>
        <v/>
      </c>
      <c r="Q127" s="514" t="str">
        <f t="shared" ref="Q127" si="136">IF(Q29="", "", Q29)</f>
        <v/>
      </c>
      <c r="R127" s="515"/>
      <c r="S127" s="515"/>
      <c r="T127" s="516"/>
      <c r="U127" s="504" t="str">
        <f t="shared" ref="U127" si="137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8">IF(O79="", "", O79)</f>
        <v/>
      </c>
      <c r="O128" s="496" t="str">
        <f t="shared" si="138"/>
        <v/>
      </c>
      <c r="P128" s="497" t="str">
        <f t="shared" si="138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9">IF(B31="", "", B31)</f>
        <v/>
      </c>
      <c r="C129" s="478" t="str">
        <f t="shared" si="139"/>
        <v/>
      </c>
      <c r="D129" s="480" t="str">
        <f t="shared" ref="D129" si="140">IF(D31="", "", D31)</f>
        <v/>
      </c>
      <c r="E129" s="481"/>
      <c r="F129" s="481"/>
      <c r="G129" s="481"/>
      <c r="H129" s="482"/>
      <c r="I129" s="480" t="str">
        <f t="shared" ref="I129" si="141">IF(I31="", "", I31)</f>
        <v/>
      </c>
      <c r="J129" s="482"/>
      <c r="K129" s="486" t="str">
        <f t="shared" ref="K129" si="142">IF(K80="", "", K80)</f>
        <v/>
      </c>
      <c r="L129" s="596" t="str">
        <f t="shared" ref="L129:N129" si="143">IF(L31="", "", L31)</f>
        <v/>
      </c>
      <c r="M129" s="490" t="str">
        <f t="shared" si="143"/>
        <v/>
      </c>
      <c r="N129" s="494" t="str">
        <f t="shared" si="143"/>
        <v/>
      </c>
      <c r="O129" s="494" t="str">
        <f t="shared" si="138"/>
        <v/>
      </c>
      <c r="P129" s="495" t="str">
        <f t="shared" si="138"/>
        <v/>
      </c>
      <c r="Q129" s="514" t="str">
        <f t="shared" ref="Q129" si="144">IF(Q31="", "", Q31)</f>
        <v/>
      </c>
      <c r="R129" s="515"/>
      <c r="S129" s="515"/>
      <c r="T129" s="516"/>
      <c r="U129" s="504" t="str">
        <f t="shared" ref="U129" si="145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6">IF(O81="", "", O81)</f>
        <v/>
      </c>
      <c r="O130" s="496" t="str">
        <f t="shared" si="146"/>
        <v/>
      </c>
      <c r="P130" s="497" t="str">
        <f t="shared" si="146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7">IF(B33="", "", B33)</f>
        <v/>
      </c>
      <c r="C131" s="478" t="str">
        <f t="shared" si="147"/>
        <v/>
      </c>
      <c r="D131" s="480" t="str">
        <f t="shared" ref="D131" si="148">IF(D33="", "", D33)</f>
        <v/>
      </c>
      <c r="E131" s="481"/>
      <c r="F131" s="481"/>
      <c r="G131" s="481"/>
      <c r="H131" s="482"/>
      <c r="I131" s="480" t="str">
        <f t="shared" ref="I131:I143" si="149">IF(I33="", "", I33)</f>
        <v/>
      </c>
      <c r="J131" s="482"/>
      <c r="K131" s="486" t="str">
        <f t="shared" ref="K131" si="150">IF(K82="", "", K82)</f>
        <v/>
      </c>
      <c r="L131" s="596" t="str">
        <f t="shared" ref="L131:N131" si="151">IF(L33="", "", L33)</f>
        <v/>
      </c>
      <c r="M131" s="490" t="str">
        <f t="shared" si="151"/>
        <v/>
      </c>
      <c r="N131" s="494" t="str">
        <f t="shared" si="151"/>
        <v/>
      </c>
      <c r="O131" s="494" t="str">
        <f t="shared" si="146"/>
        <v/>
      </c>
      <c r="P131" s="495" t="str">
        <f t="shared" si="146"/>
        <v/>
      </c>
      <c r="Q131" s="514" t="str">
        <f t="shared" ref="Q131" si="152">IF(Q33="", "", Q33)</f>
        <v/>
      </c>
      <c r="R131" s="515"/>
      <c r="S131" s="515"/>
      <c r="T131" s="516"/>
      <c r="U131" s="504" t="str">
        <f t="shared" ref="U131:U143" si="153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4">IF(O83="", "", O83)</f>
        <v/>
      </c>
      <c r="O132" s="496" t="str">
        <f t="shared" si="154"/>
        <v/>
      </c>
      <c r="P132" s="497" t="str">
        <f t="shared" si="154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5">IF(B35="", "", B35)</f>
        <v/>
      </c>
      <c r="C133" s="478" t="str">
        <f t="shared" si="155"/>
        <v/>
      </c>
      <c r="D133" s="480" t="str">
        <f t="shared" ref="D133:D143" si="156">IF(D35="", "", D35)</f>
        <v/>
      </c>
      <c r="E133" s="481"/>
      <c r="F133" s="481"/>
      <c r="G133" s="481"/>
      <c r="H133" s="482"/>
      <c r="I133" s="480" t="str">
        <f t="shared" si="149"/>
        <v/>
      </c>
      <c r="J133" s="482"/>
      <c r="K133" s="486" t="str">
        <f t="shared" ref="K133" si="157">IF(K84="", "", K84)</f>
        <v/>
      </c>
      <c r="L133" s="596" t="str">
        <f t="shared" ref="L133:N133" si="158">IF(L35="", "", L35)</f>
        <v/>
      </c>
      <c r="M133" s="490" t="str">
        <f t="shared" si="158"/>
        <v/>
      </c>
      <c r="N133" s="494" t="str">
        <f t="shared" si="158"/>
        <v/>
      </c>
      <c r="O133" s="494" t="str">
        <f t="shared" si="154"/>
        <v/>
      </c>
      <c r="P133" s="495" t="str">
        <f t="shared" si="154"/>
        <v/>
      </c>
      <c r="Q133" s="514" t="str">
        <f t="shared" ref="Q133:Q143" si="159">IF(Q35="", "", Q35)</f>
        <v/>
      </c>
      <c r="R133" s="515"/>
      <c r="S133" s="515"/>
      <c r="T133" s="516"/>
      <c r="U133" s="504" t="str">
        <f t="shared" si="153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60">IF(O85="", "", O85)</f>
        <v/>
      </c>
      <c r="O134" s="496" t="str">
        <f t="shared" si="160"/>
        <v/>
      </c>
      <c r="P134" s="497" t="str">
        <f t="shared" si="160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1">IF(B37="", "", B37)</f>
        <v/>
      </c>
      <c r="C135" s="478" t="str">
        <f t="shared" si="161"/>
        <v/>
      </c>
      <c r="D135" s="480" t="str">
        <f t="shared" si="156"/>
        <v/>
      </c>
      <c r="E135" s="481"/>
      <c r="F135" s="481"/>
      <c r="G135" s="481"/>
      <c r="H135" s="482"/>
      <c r="I135" s="480" t="str">
        <f t="shared" si="149"/>
        <v/>
      </c>
      <c r="J135" s="482"/>
      <c r="K135" s="486" t="str">
        <f t="shared" ref="K135" si="162">IF(K86="", "", K86)</f>
        <v/>
      </c>
      <c r="L135" s="596" t="str">
        <f t="shared" ref="L135:N135" si="163">IF(L37="", "", L37)</f>
        <v/>
      </c>
      <c r="M135" s="490" t="str">
        <f t="shared" si="163"/>
        <v/>
      </c>
      <c r="N135" s="494" t="str">
        <f t="shared" si="163"/>
        <v/>
      </c>
      <c r="O135" s="494" t="str">
        <f t="shared" si="160"/>
        <v/>
      </c>
      <c r="P135" s="495" t="str">
        <f t="shared" si="160"/>
        <v/>
      </c>
      <c r="Q135" s="514" t="str">
        <f t="shared" si="159"/>
        <v/>
      </c>
      <c r="R135" s="515"/>
      <c r="S135" s="515"/>
      <c r="T135" s="516"/>
      <c r="U135" s="504" t="str">
        <f t="shared" si="153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4">IF(O87="", "", O87)</f>
        <v/>
      </c>
      <c r="O136" s="496" t="str">
        <f t="shared" si="164"/>
        <v/>
      </c>
      <c r="P136" s="497" t="str">
        <f t="shared" si="164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5">IF(B39="", "", B39)</f>
        <v/>
      </c>
      <c r="C137" s="478" t="str">
        <f t="shared" si="165"/>
        <v/>
      </c>
      <c r="D137" s="480" t="str">
        <f t="shared" si="156"/>
        <v/>
      </c>
      <c r="E137" s="481"/>
      <c r="F137" s="481"/>
      <c r="G137" s="481"/>
      <c r="H137" s="482"/>
      <c r="I137" s="480" t="str">
        <f t="shared" si="149"/>
        <v/>
      </c>
      <c r="J137" s="482"/>
      <c r="K137" s="486" t="str">
        <f t="shared" ref="K137" si="166">IF(K88="", "", K88)</f>
        <v/>
      </c>
      <c r="L137" s="596" t="str">
        <f t="shared" ref="L137:N137" si="167">IF(L39="", "", L39)</f>
        <v/>
      </c>
      <c r="M137" s="490" t="str">
        <f t="shared" si="167"/>
        <v/>
      </c>
      <c r="N137" s="494" t="str">
        <f t="shared" si="167"/>
        <v/>
      </c>
      <c r="O137" s="494" t="str">
        <f t="shared" si="164"/>
        <v/>
      </c>
      <c r="P137" s="495" t="str">
        <f t="shared" si="164"/>
        <v/>
      </c>
      <c r="Q137" s="514" t="str">
        <f t="shared" si="159"/>
        <v/>
      </c>
      <c r="R137" s="515"/>
      <c r="S137" s="515"/>
      <c r="T137" s="516"/>
      <c r="U137" s="504" t="str">
        <f t="shared" si="153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8">IF(O89="", "", O89)</f>
        <v/>
      </c>
      <c r="O138" s="496" t="str">
        <f t="shared" si="168"/>
        <v/>
      </c>
      <c r="P138" s="497" t="str">
        <f t="shared" si="168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9">IF(B41="", "", B41)</f>
        <v/>
      </c>
      <c r="C139" s="478" t="str">
        <f t="shared" si="169"/>
        <v/>
      </c>
      <c r="D139" s="480" t="str">
        <f t="shared" si="156"/>
        <v/>
      </c>
      <c r="E139" s="481"/>
      <c r="F139" s="481"/>
      <c r="G139" s="481"/>
      <c r="H139" s="482"/>
      <c r="I139" s="480" t="str">
        <f t="shared" si="149"/>
        <v/>
      </c>
      <c r="J139" s="482"/>
      <c r="K139" s="486" t="str">
        <f t="shared" ref="K139" si="170">IF(K90="", "", K90)</f>
        <v/>
      </c>
      <c r="L139" s="596" t="str">
        <f t="shared" ref="L139:N139" si="171">IF(L41="", "", L41)</f>
        <v/>
      </c>
      <c r="M139" s="490" t="str">
        <f t="shared" si="171"/>
        <v/>
      </c>
      <c r="N139" s="494" t="str">
        <f t="shared" si="171"/>
        <v/>
      </c>
      <c r="O139" s="494" t="str">
        <f t="shared" si="168"/>
        <v/>
      </c>
      <c r="P139" s="495" t="str">
        <f t="shared" si="168"/>
        <v/>
      </c>
      <c r="Q139" s="514" t="str">
        <f t="shared" si="159"/>
        <v/>
      </c>
      <c r="R139" s="515"/>
      <c r="S139" s="515"/>
      <c r="T139" s="516"/>
      <c r="U139" s="504" t="str">
        <f t="shared" si="153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2">IF(O91="", "", O91)</f>
        <v/>
      </c>
      <c r="O140" s="496" t="str">
        <f t="shared" si="172"/>
        <v/>
      </c>
      <c r="P140" s="497" t="str">
        <f t="shared" si="172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3">IF(B43="", "", B43)</f>
        <v/>
      </c>
      <c r="C141" s="478" t="str">
        <f t="shared" si="173"/>
        <v/>
      </c>
      <c r="D141" s="480" t="str">
        <f t="shared" si="156"/>
        <v/>
      </c>
      <c r="E141" s="481"/>
      <c r="F141" s="481"/>
      <c r="G141" s="481"/>
      <c r="H141" s="482"/>
      <c r="I141" s="480" t="str">
        <f t="shared" si="149"/>
        <v/>
      </c>
      <c r="J141" s="482"/>
      <c r="K141" s="486" t="str">
        <f t="shared" ref="K141" si="174">IF(K92="", "", K92)</f>
        <v/>
      </c>
      <c r="L141" s="596" t="str">
        <f t="shared" ref="L141:N141" si="175">IF(L43="", "", L43)</f>
        <v/>
      </c>
      <c r="M141" s="490" t="str">
        <f t="shared" si="175"/>
        <v/>
      </c>
      <c r="N141" s="494" t="str">
        <f t="shared" si="175"/>
        <v/>
      </c>
      <c r="O141" s="494" t="str">
        <f t="shared" si="172"/>
        <v/>
      </c>
      <c r="P141" s="495" t="str">
        <f t="shared" si="172"/>
        <v/>
      </c>
      <c r="Q141" s="514" t="str">
        <f t="shared" si="159"/>
        <v/>
      </c>
      <c r="R141" s="515"/>
      <c r="S141" s="515"/>
      <c r="T141" s="516"/>
      <c r="U141" s="504" t="str">
        <f t="shared" si="153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6">IF(O93="", "", O93)</f>
        <v/>
      </c>
      <c r="O142" s="496" t="str">
        <f t="shared" si="176"/>
        <v/>
      </c>
      <c r="P142" s="497" t="str">
        <f t="shared" si="176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7">IF(B45="", "", B45)</f>
        <v/>
      </c>
      <c r="C143" s="478" t="str">
        <f t="shared" si="177"/>
        <v/>
      </c>
      <c r="D143" s="480" t="str">
        <f t="shared" si="156"/>
        <v/>
      </c>
      <c r="E143" s="481"/>
      <c r="F143" s="481"/>
      <c r="G143" s="481"/>
      <c r="H143" s="482"/>
      <c r="I143" s="480" t="str">
        <f t="shared" si="149"/>
        <v/>
      </c>
      <c r="J143" s="482"/>
      <c r="K143" s="486" t="str">
        <f t="shared" ref="K143" si="178">IF(K94="", "", K94)</f>
        <v/>
      </c>
      <c r="L143" s="596" t="str">
        <f t="shared" ref="L143:N143" si="179">IF(L45="", "", L45)</f>
        <v/>
      </c>
      <c r="M143" s="490" t="str">
        <f t="shared" si="179"/>
        <v/>
      </c>
      <c r="N143" s="494" t="str">
        <f t="shared" si="179"/>
        <v/>
      </c>
      <c r="O143" s="494" t="str">
        <f t="shared" si="176"/>
        <v/>
      </c>
      <c r="P143" s="495" t="str">
        <f t="shared" si="176"/>
        <v/>
      </c>
      <c r="Q143" s="514" t="str">
        <f t="shared" si="159"/>
        <v/>
      </c>
      <c r="R143" s="515"/>
      <c r="S143" s="515"/>
      <c r="T143" s="516"/>
      <c r="U143" s="504" t="str">
        <f t="shared" si="153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80">IF(O95="", "", O95)</f>
        <v/>
      </c>
      <c r="O144" s="496" t="str">
        <f t="shared" si="180"/>
        <v/>
      </c>
      <c r="P144" s="497" t="str">
        <f t="shared" si="180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CFYtsOc9MS8fadtYihqmZdPIAiRXNLSYngvSEy9Q5bTRjMIpU8tHA84k1hYn5dpKlzJAzn4TYm6HqJ0qNEvGoA==" saltValue="IGoqBFzW99AywnsoJfjaCw==" spinCount="100000" sheet="1" selectLockedCells="1"/>
  <protectedRanges>
    <protectedRange sqref="M96:P97 M145:P146 M47:P48 N15:P46" name="範囲1"/>
    <protectedRange sqref="M17:M46" name="範囲1_1"/>
    <protectedRange sqref="M15:M16" name="範囲1_2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59" priority="32" stopIfTrue="1">
      <formula>IF(RIGHT(TEXT(L64,"0.#"),1)=".",TRUE,FALSE)</formula>
    </cfRule>
  </conditionalFormatting>
  <conditionalFormatting sqref="H9">
    <cfRule type="cellIs" dxfId="58" priority="31" operator="equal">
      <formula>""</formula>
    </cfRule>
  </conditionalFormatting>
  <conditionalFormatting sqref="Q15:V46 H15:J46">
    <cfRule type="cellIs" dxfId="57" priority="30" operator="equal">
      <formula>""</formula>
    </cfRule>
  </conditionalFormatting>
  <conditionalFormatting sqref="N23 N25 N27 N29 N31 N33 N35 N37 N39 N41 N43 N45 N15 N17 N19 N21">
    <cfRule type="cellIs" dxfId="56" priority="29" operator="equal">
      <formula>""</formula>
    </cfRule>
  </conditionalFormatting>
  <conditionalFormatting sqref="L15 L17 L19 L21 L25 L27 L29 L31 L33 L35 L37 L39 L41 L43 L45 L23">
    <cfRule type="expression" dxfId="55" priority="28">
      <formula>L15&lt;&gt;""</formula>
    </cfRule>
  </conditionalFormatting>
  <conditionalFormatting sqref="L15 L17 L19 L21 L25 L27 L29 L31 L33 L35 L37 L39 L41 L43 L45 L23">
    <cfRule type="expression" dxfId="54" priority="27">
      <formula>INDIRECT(ADDRESS(ROW(),COLUMN()))=TRUNC(INDIRECT(ADDRESS(ROW(),COLUMN())))</formula>
    </cfRule>
  </conditionalFormatting>
  <conditionalFormatting sqref="L15:L46">
    <cfRule type="cellIs" dxfId="53" priority="26" operator="equal">
      <formula>""</formula>
    </cfRule>
  </conditionalFormatting>
  <conditionalFormatting sqref="K15:K16">
    <cfRule type="expression" dxfId="52" priority="25">
      <formula>$K$15&lt;&gt;""</formula>
    </cfRule>
  </conditionalFormatting>
  <conditionalFormatting sqref="K17:K18">
    <cfRule type="expression" dxfId="51" priority="24">
      <formula>$K$17&lt;&gt;""</formula>
    </cfRule>
  </conditionalFormatting>
  <conditionalFormatting sqref="K19:K22">
    <cfRule type="expression" dxfId="50" priority="23">
      <formula>$K$19&lt;&gt;""</formula>
    </cfRule>
  </conditionalFormatting>
  <conditionalFormatting sqref="K23:K24">
    <cfRule type="expression" dxfId="49" priority="22">
      <formula>$K$23&lt;&gt;""</formula>
    </cfRule>
  </conditionalFormatting>
  <conditionalFormatting sqref="K25:K26">
    <cfRule type="expression" dxfId="48" priority="20">
      <formula>$K$25&lt;&gt;""</formula>
    </cfRule>
    <cfRule type="expression" dxfId="47" priority="21">
      <formula>$K$25&lt;&gt;""</formula>
    </cfRule>
  </conditionalFormatting>
  <conditionalFormatting sqref="K27:K28">
    <cfRule type="expression" dxfId="46" priority="19">
      <formula>$K$27&lt;&gt;""</formula>
    </cfRule>
  </conditionalFormatting>
  <conditionalFormatting sqref="K29:K30">
    <cfRule type="expression" dxfId="45" priority="18">
      <formula>$K$29&lt;&gt;""</formula>
    </cfRule>
  </conditionalFormatting>
  <conditionalFormatting sqref="K31:K32">
    <cfRule type="expression" dxfId="44" priority="17">
      <formula>$K$31&lt;&gt;""</formula>
    </cfRule>
  </conditionalFormatting>
  <conditionalFormatting sqref="K33:K34">
    <cfRule type="expression" dxfId="43" priority="16">
      <formula>$K$33&lt;&gt;""</formula>
    </cfRule>
  </conditionalFormatting>
  <conditionalFormatting sqref="K35:K36">
    <cfRule type="expression" dxfId="42" priority="15">
      <formula>$K$35&lt;&gt;""</formula>
    </cfRule>
  </conditionalFormatting>
  <conditionalFormatting sqref="K37:K38">
    <cfRule type="expression" dxfId="41" priority="14">
      <formula>$K$37&lt;&gt;""</formula>
    </cfRule>
  </conditionalFormatting>
  <conditionalFormatting sqref="K39:K40">
    <cfRule type="expression" dxfId="40" priority="13">
      <formula>$K$39&lt;&gt;""</formula>
    </cfRule>
  </conditionalFormatting>
  <conditionalFormatting sqref="K41:K42">
    <cfRule type="expression" dxfId="39" priority="12">
      <formula>$K$41&lt;&gt;""</formula>
    </cfRule>
  </conditionalFormatting>
  <conditionalFormatting sqref="K43:K44">
    <cfRule type="expression" dxfId="38" priority="11">
      <formula>$K$43&lt;&gt;""</formula>
    </cfRule>
  </conditionalFormatting>
  <conditionalFormatting sqref="K45:K46">
    <cfRule type="expression" dxfId="37" priority="10">
      <formula>$K$45&lt;&gt;""</formula>
    </cfRule>
  </conditionalFormatting>
  <conditionalFormatting sqref="D1:D2 D9:D11 G9">
    <cfRule type="cellIs" dxfId="36" priority="7" operator="equal">
      <formula>""</formula>
    </cfRule>
  </conditionalFormatting>
  <conditionalFormatting sqref="B15:E46 G15:G46">
    <cfRule type="cellIs" dxfId="35" priority="6" operator="equal">
      <formula>""</formula>
    </cfRule>
  </conditionalFormatting>
  <conditionalFormatting sqref="F9:F11">
    <cfRule type="cellIs" dxfId="34" priority="5" operator="equal">
      <formula>""</formula>
    </cfRule>
  </conditionalFormatting>
  <conditionalFormatting sqref="F15:F46">
    <cfRule type="cellIs" dxfId="33" priority="4" operator="equal">
      <formula>""</formula>
    </cfRule>
  </conditionalFormatting>
  <conditionalFormatting sqref="O6:T9 O10:O11">
    <cfRule type="cellIs" dxfId="32" priority="3" operator="equal">
      <formula>""</formula>
    </cfRule>
  </conditionalFormatting>
  <conditionalFormatting sqref="M23 M25 M27 M29 M31 M33 M35 M37 M39 M41 M43 M45 M17 M19 M21">
    <cfRule type="cellIs" dxfId="31" priority="2" operator="equal">
      <formula>""</formula>
    </cfRule>
  </conditionalFormatting>
  <conditionalFormatting sqref="M15">
    <cfRule type="cellIs" dxfId="30" priority="1" operator="equal">
      <formula>""</formula>
    </cfRule>
  </conditionalFormatting>
  <dataValidations count="1">
    <dataValidation type="list" allowBlank="1" showInputMessage="1" showErrorMessage="1" sqref="M15:M46" xr:uid="{2BB27FCA-FF94-45F8-AA1F-64ECA91693CA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7794-9973-4066-9183-AA7C56CEC53B}">
  <dimension ref="B1:Y147"/>
  <sheetViews>
    <sheetView showGridLines="0" view="pageBreakPreview" zoomScale="95" zoomScaleNormal="100" zoomScaleSheetLayoutView="95" workbookViewId="0">
      <selection activeCell="L15" sqref="L15:L16"/>
    </sheetView>
  </sheetViews>
  <sheetFormatPr defaultColWidth="8.69921875" defaultRowHeight="18"/>
  <cols>
    <col min="1" max="1" width="6.69921875" style="36" customWidth="1"/>
    <col min="2" max="3" width="3.69921875" style="36" customWidth="1"/>
    <col min="4" max="6" width="5.69921875" style="36" customWidth="1"/>
    <col min="7" max="8" width="8.69921875" style="36" customWidth="1"/>
    <col min="9" max="10" width="7.69921875" style="36" customWidth="1"/>
    <col min="11" max="11" width="10.69921875" style="46" customWidth="1"/>
    <col min="12" max="12" width="12.69921875" style="46" customWidth="1"/>
    <col min="13" max="13" width="3.69921875" style="46" customWidth="1"/>
    <col min="14" max="16" width="5.69921875" style="47" customWidth="1"/>
    <col min="17" max="19" width="4.69921875" style="47" customWidth="1"/>
    <col min="20" max="20" width="4.69921875" style="36" customWidth="1"/>
    <col min="21" max="21" width="1.69921875" style="36" customWidth="1"/>
    <col min="22" max="22" width="13.69921875" style="36" customWidth="1"/>
    <col min="23" max="24" width="8.69921875" style="36"/>
    <col min="25" max="25" width="14.09765625" style="36" customWidth="1"/>
    <col min="26" max="16384" width="8.69921875" style="36"/>
  </cols>
  <sheetData>
    <row r="1" spans="2:24" ht="12" customHeight="1">
      <c r="B1" s="297" t="s">
        <v>25</v>
      </c>
      <c r="C1" s="297"/>
      <c r="D1" s="299"/>
      <c r="K1" s="37"/>
      <c r="L1" s="37"/>
      <c r="M1" s="37"/>
      <c r="N1" s="38"/>
      <c r="O1" s="38"/>
      <c r="P1" s="38"/>
      <c r="Q1" s="38"/>
      <c r="R1" s="38"/>
      <c r="S1" s="38"/>
    </row>
    <row r="2" spans="2:24" ht="10.199999999999999" customHeight="1" thickBot="1">
      <c r="B2" s="298"/>
      <c r="C2" s="298"/>
      <c r="D2" s="300"/>
      <c r="K2" s="37"/>
      <c r="L2" s="37"/>
      <c r="M2" s="37"/>
      <c r="N2" s="38"/>
      <c r="O2" s="38"/>
      <c r="P2" s="38"/>
      <c r="Q2" s="38"/>
      <c r="R2" s="38"/>
      <c r="S2" s="38"/>
    </row>
    <row r="3" spans="2:24" ht="12" customHeight="1">
      <c r="K3" s="37"/>
      <c r="L3" s="37"/>
      <c r="M3" s="37"/>
      <c r="N3" s="552" t="s">
        <v>18</v>
      </c>
      <c r="O3" s="554" t="str">
        <f>IF(総括請求書!M3="","",総括請求書!M3)</f>
        <v/>
      </c>
      <c r="P3" s="552" t="s">
        <v>17</v>
      </c>
      <c r="Q3" s="554" t="str">
        <f>IF(総括請求書!O3="","",総括請求書!O3)</f>
        <v/>
      </c>
      <c r="R3" s="552" t="s">
        <v>0</v>
      </c>
      <c r="S3" s="554" t="str">
        <f>IF(総括請求書!Q3="","",総括請求書!Q3)</f>
        <v/>
      </c>
      <c r="T3" s="297" t="s">
        <v>1</v>
      </c>
    </row>
    <row r="4" spans="2:24" ht="12" customHeight="1">
      <c r="K4" s="37"/>
      <c r="L4" s="37"/>
      <c r="M4" s="37"/>
      <c r="N4" s="553"/>
      <c r="O4" s="555"/>
      <c r="P4" s="553"/>
      <c r="Q4" s="555"/>
      <c r="R4" s="553"/>
      <c r="S4" s="555"/>
      <c r="T4" s="374"/>
      <c r="V4" s="39"/>
    </row>
    <row r="5" spans="2:24" ht="12" customHeight="1">
      <c r="B5" s="547" t="s">
        <v>18</v>
      </c>
      <c r="C5" s="547"/>
      <c r="D5" s="589" t="str">
        <f>IF(総括請求書!$D$5="","",総括請求書!$D$5)</f>
        <v/>
      </c>
      <c r="E5" s="551" t="s">
        <v>17</v>
      </c>
      <c r="F5" s="589" t="str">
        <f>IF(総括請求書!$F$5="","",総括請求書!$F$5)</f>
        <v/>
      </c>
      <c r="G5" s="551" t="s">
        <v>72</v>
      </c>
      <c r="K5" s="37"/>
      <c r="L5" s="37"/>
      <c r="M5" s="37"/>
      <c r="N5" s="38"/>
      <c r="O5" s="38"/>
      <c r="P5" s="38"/>
      <c r="Q5" s="38"/>
      <c r="R5" s="38"/>
      <c r="S5" s="38"/>
      <c r="V5" s="39"/>
    </row>
    <row r="6" spans="2:24" ht="13.95" customHeight="1">
      <c r="B6" s="547"/>
      <c r="C6" s="547"/>
      <c r="D6" s="589"/>
      <c r="E6" s="551"/>
      <c r="F6" s="589"/>
      <c r="G6" s="551"/>
      <c r="I6" s="284" t="s">
        <v>15</v>
      </c>
      <c r="J6" s="284"/>
      <c r="K6" s="284"/>
      <c r="L6" s="284"/>
      <c r="M6" s="37"/>
      <c r="N6" s="40" t="s">
        <v>13</v>
      </c>
      <c r="O6" s="558">
        <f>総括請求書!M9</f>
        <v>0</v>
      </c>
      <c r="P6" s="558"/>
      <c r="Q6" s="558"/>
      <c r="R6" s="558"/>
      <c r="S6" s="558"/>
      <c r="T6" s="559"/>
      <c r="V6" s="41"/>
    </row>
    <row r="7" spans="2:24" ht="13.95" customHeight="1" thickBot="1">
      <c r="I7" s="285"/>
      <c r="J7" s="285"/>
      <c r="K7" s="285"/>
      <c r="L7" s="285"/>
      <c r="M7" s="37"/>
      <c r="N7" s="26"/>
      <c r="O7" s="560"/>
      <c r="P7" s="560"/>
      <c r="Q7" s="560"/>
      <c r="R7" s="560"/>
      <c r="S7" s="560"/>
      <c r="T7" s="561"/>
      <c r="U7" s="42"/>
      <c r="V7" s="290"/>
    </row>
    <row r="8" spans="2:24" ht="12" customHeight="1" thickBot="1">
      <c r="K8" s="37"/>
      <c r="L8" s="37"/>
      <c r="M8" s="37"/>
      <c r="N8" s="26" t="s">
        <v>14</v>
      </c>
      <c r="O8" s="556">
        <f>総括請求書!M11</f>
        <v>0</v>
      </c>
      <c r="P8" s="556"/>
      <c r="Q8" s="556"/>
      <c r="R8" s="556"/>
      <c r="S8" s="556"/>
      <c r="T8" s="557"/>
      <c r="U8" s="42"/>
      <c r="V8" s="290"/>
    </row>
    <row r="9" spans="2:24" ht="12" customHeight="1">
      <c r="B9" s="305" t="s">
        <v>9</v>
      </c>
      <c r="C9" s="306"/>
      <c r="D9" s="590"/>
      <c r="E9" s="312" t="s">
        <v>11</v>
      </c>
      <c r="F9" s="593"/>
      <c r="G9" s="318" t="s">
        <v>12</v>
      </c>
      <c r="H9" s="574"/>
      <c r="I9" s="575"/>
      <c r="J9" s="575"/>
      <c r="K9" s="575"/>
      <c r="L9" s="576"/>
      <c r="M9" s="37"/>
      <c r="N9" s="26"/>
      <c r="O9" s="556"/>
      <c r="P9" s="556"/>
      <c r="Q9" s="556"/>
      <c r="R9" s="556"/>
      <c r="S9" s="556"/>
      <c r="T9" s="557"/>
      <c r="U9" s="43"/>
      <c r="V9" s="290"/>
    </row>
    <row r="10" spans="2:24" ht="10.95" customHeight="1">
      <c r="B10" s="307"/>
      <c r="C10" s="308"/>
      <c r="D10" s="591"/>
      <c r="E10" s="313"/>
      <c r="F10" s="594"/>
      <c r="G10" s="319"/>
      <c r="H10" s="577"/>
      <c r="I10" s="578"/>
      <c r="J10" s="578"/>
      <c r="K10" s="578"/>
      <c r="L10" s="579"/>
      <c r="M10" s="44"/>
      <c r="N10" s="27" t="s">
        <v>39</v>
      </c>
      <c r="O10" s="562">
        <f>総括請求書!M13</f>
        <v>0</v>
      </c>
      <c r="P10" s="562"/>
      <c r="Q10" s="562"/>
      <c r="R10" s="562"/>
      <c r="S10" s="562"/>
      <c r="T10" s="563"/>
      <c r="U10" s="43"/>
      <c r="V10" s="290"/>
    </row>
    <row r="11" spans="2:24" ht="10.95" customHeight="1" thickBot="1">
      <c r="B11" s="330" t="s">
        <v>10</v>
      </c>
      <c r="C11" s="331"/>
      <c r="D11" s="592"/>
      <c r="E11" s="314"/>
      <c r="F11" s="595"/>
      <c r="G11" s="320"/>
      <c r="H11" s="580"/>
      <c r="I11" s="581"/>
      <c r="J11" s="581"/>
      <c r="K11" s="581"/>
      <c r="L11" s="582"/>
      <c r="M11" s="44"/>
      <c r="N11" s="28" t="s">
        <v>41</v>
      </c>
      <c r="O11" s="564">
        <f>総括請求書!M14</f>
        <v>0</v>
      </c>
      <c r="P11" s="564"/>
      <c r="Q11" s="564"/>
      <c r="R11" s="564"/>
      <c r="S11" s="564"/>
      <c r="T11" s="565"/>
      <c r="U11" s="45"/>
      <c r="V11" s="290"/>
    </row>
    <row r="12" spans="2:24" ht="9" customHeight="1" thickBot="1"/>
    <row r="13" spans="2:24" ht="10.5" customHeight="1">
      <c r="B13" s="368" t="s">
        <v>0</v>
      </c>
      <c r="C13" s="370" t="s">
        <v>1</v>
      </c>
      <c r="D13" s="344"/>
      <c r="E13" s="372"/>
      <c r="F13" s="372"/>
      <c r="G13" s="372"/>
      <c r="H13" s="373"/>
      <c r="I13" s="344" t="s">
        <v>3</v>
      </c>
      <c r="J13" s="373"/>
      <c r="K13" s="376" t="s">
        <v>4</v>
      </c>
      <c r="L13" s="376" t="s">
        <v>5</v>
      </c>
      <c r="M13" s="332" t="s">
        <v>6</v>
      </c>
      <c r="N13" s="333"/>
      <c r="O13" s="333"/>
      <c r="P13" s="334"/>
      <c r="Q13" s="338" t="s">
        <v>7</v>
      </c>
      <c r="R13" s="339"/>
      <c r="S13" s="339"/>
      <c r="T13" s="340"/>
      <c r="U13" s="344" t="s">
        <v>22</v>
      </c>
      <c r="V13" s="345"/>
    </row>
    <row r="14" spans="2:24" ht="10.5" customHeight="1">
      <c r="B14" s="369"/>
      <c r="C14" s="371"/>
      <c r="D14" s="346"/>
      <c r="E14" s="374"/>
      <c r="F14" s="374"/>
      <c r="G14" s="374"/>
      <c r="H14" s="375"/>
      <c r="I14" s="346"/>
      <c r="J14" s="375"/>
      <c r="K14" s="377"/>
      <c r="L14" s="377"/>
      <c r="M14" s="335"/>
      <c r="N14" s="336"/>
      <c r="O14" s="336"/>
      <c r="P14" s="337"/>
      <c r="Q14" s="341"/>
      <c r="R14" s="342"/>
      <c r="S14" s="342"/>
      <c r="T14" s="343"/>
      <c r="U14" s="346"/>
      <c r="V14" s="347"/>
    </row>
    <row r="15" spans="2:24" ht="10.5" customHeight="1">
      <c r="B15" s="396"/>
      <c r="C15" s="398"/>
      <c r="D15" s="583"/>
      <c r="E15" s="584"/>
      <c r="F15" s="584"/>
      <c r="G15" s="584"/>
      <c r="H15" s="585"/>
      <c r="I15" s="400"/>
      <c r="J15" s="402"/>
      <c r="K15" s="572"/>
      <c r="L15" s="408"/>
      <c r="M15" s="410"/>
      <c r="N15" s="412" t="str">
        <f>IF(ROUNDDOWN(K15*L15,0)=0,"",ROUNDDOWN(K15*L15,0))</f>
        <v/>
      </c>
      <c r="O15" s="412"/>
      <c r="P15" s="413"/>
      <c r="Q15" s="382"/>
      <c r="R15" s="383"/>
      <c r="S15" s="383"/>
      <c r="T15" s="384"/>
      <c r="U15" s="388"/>
      <c r="V15" s="389"/>
      <c r="X15" s="36" t="s">
        <v>50</v>
      </c>
    </row>
    <row r="16" spans="2:24" ht="10.199999999999999" customHeight="1">
      <c r="B16" s="397"/>
      <c r="C16" s="399"/>
      <c r="D16" s="586"/>
      <c r="E16" s="587"/>
      <c r="F16" s="587"/>
      <c r="G16" s="587"/>
      <c r="H16" s="588"/>
      <c r="I16" s="403"/>
      <c r="J16" s="405"/>
      <c r="K16" s="573"/>
      <c r="L16" s="409"/>
      <c r="M16" s="411"/>
      <c r="N16" s="414"/>
      <c r="O16" s="414"/>
      <c r="P16" s="415"/>
      <c r="Q16" s="385"/>
      <c r="R16" s="386"/>
      <c r="S16" s="386"/>
      <c r="T16" s="387"/>
      <c r="U16" s="390"/>
      <c r="V16" s="391"/>
      <c r="X16" s="36" t="s">
        <v>64</v>
      </c>
    </row>
    <row r="17" spans="2:25" ht="10.5" customHeight="1">
      <c r="B17" s="396"/>
      <c r="C17" s="398"/>
      <c r="D17" s="400"/>
      <c r="E17" s="401"/>
      <c r="F17" s="401"/>
      <c r="G17" s="401"/>
      <c r="H17" s="402"/>
      <c r="I17" s="400"/>
      <c r="J17" s="402"/>
      <c r="K17" s="406"/>
      <c r="L17" s="408"/>
      <c r="M17" s="410"/>
      <c r="N17" s="412" t="str">
        <f t="shared" ref="N17" si="0">IF(ROUNDDOWN(K17*L17,0)=0,"",ROUNDDOWN(K17*L17,0))</f>
        <v/>
      </c>
      <c r="O17" s="412"/>
      <c r="P17" s="413"/>
      <c r="Q17" s="382"/>
      <c r="R17" s="383"/>
      <c r="S17" s="383"/>
      <c r="T17" s="384"/>
      <c r="U17" s="388"/>
      <c r="V17" s="389"/>
      <c r="X17" s="36" t="s">
        <v>65</v>
      </c>
    </row>
    <row r="18" spans="2:25" ht="10.5" customHeight="1">
      <c r="B18" s="397"/>
      <c r="C18" s="399"/>
      <c r="D18" s="403"/>
      <c r="E18" s="404"/>
      <c r="F18" s="404"/>
      <c r="G18" s="404"/>
      <c r="H18" s="405"/>
      <c r="I18" s="403"/>
      <c r="J18" s="405"/>
      <c r="K18" s="407"/>
      <c r="L18" s="409"/>
      <c r="M18" s="411"/>
      <c r="N18" s="414"/>
      <c r="O18" s="414"/>
      <c r="P18" s="415"/>
      <c r="Q18" s="385"/>
      <c r="R18" s="386"/>
      <c r="S18" s="386"/>
      <c r="T18" s="387"/>
      <c r="U18" s="390"/>
      <c r="V18" s="391"/>
    </row>
    <row r="19" spans="2:25" ht="10.5" customHeight="1">
      <c r="B19" s="396"/>
      <c r="C19" s="398"/>
      <c r="D19" s="400"/>
      <c r="E19" s="401"/>
      <c r="F19" s="401"/>
      <c r="G19" s="401"/>
      <c r="H19" s="402"/>
      <c r="I19" s="400"/>
      <c r="J19" s="402"/>
      <c r="K19" s="406"/>
      <c r="L19" s="408"/>
      <c r="M19" s="410"/>
      <c r="N19" s="412" t="str">
        <f t="shared" ref="N19" si="1">IF(ROUNDDOWN(K19*L19,0)=0,"",ROUNDDOWN(K19*L19,0))</f>
        <v/>
      </c>
      <c r="O19" s="412"/>
      <c r="P19" s="413"/>
      <c r="Q19" s="382"/>
      <c r="R19" s="383"/>
      <c r="S19" s="383"/>
      <c r="T19" s="384"/>
      <c r="U19" s="388"/>
      <c r="V19" s="389"/>
    </row>
    <row r="20" spans="2:25" ht="10.5" customHeight="1">
      <c r="B20" s="397"/>
      <c r="C20" s="399"/>
      <c r="D20" s="403"/>
      <c r="E20" s="404"/>
      <c r="F20" s="404"/>
      <c r="G20" s="404"/>
      <c r="H20" s="405"/>
      <c r="I20" s="403"/>
      <c r="J20" s="405"/>
      <c r="K20" s="407"/>
      <c r="L20" s="409"/>
      <c r="M20" s="411"/>
      <c r="N20" s="414"/>
      <c r="O20" s="414"/>
      <c r="P20" s="415"/>
      <c r="Q20" s="385"/>
      <c r="R20" s="386"/>
      <c r="S20" s="386"/>
      <c r="T20" s="387"/>
      <c r="U20" s="390"/>
      <c r="V20" s="391"/>
    </row>
    <row r="21" spans="2:25" ht="10.5" customHeight="1">
      <c r="B21" s="396"/>
      <c r="C21" s="398"/>
      <c r="D21" s="400"/>
      <c r="E21" s="401"/>
      <c r="F21" s="401"/>
      <c r="G21" s="401"/>
      <c r="H21" s="402"/>
      <c r="I21" s="400"/>
      <c r="J21" s="402"/>
      <c r="K21" s="406"/>
      <c r="L21" s="408"/>
      <c r="M21" s="410"/>
      <c r="N21" s="412" t="str">
        <f t="shared" ref="N21" si="2">IF(ROUNDDOWN(K21*L21,0)=0,"",ROUNDDOWN(K21*L21,0))</f>
        <v/>
      </c>
      <c r="O21" s="412"/>
      <c r="P21" s="413"/>
      <c r="Q21" s="382"/>
      <c r="R21" s="383"/>
      <c r="S21" s="383"/>
      <c r="T21" s="384"/>
      <c r="U21" s="388"/>
      <c r="V21" s="389"/>
      <c r="Y21" s="297"/>
    </row>
    <row r="22" spans="2:25" ht="10.5" customHeight="1">
      <c r="B22" s="397"/>
      <c r="C22" s="399"/>
      <c r="D22" s="403"/>
      <c r="E22" s="404"/>
      <c r="F22" s="404"/>
      <c r="G22" s="404"/>
      <c r="H22" s="405"/>
      <c r="I22" s="403"/>
      <c r="J22" s="405"/>
      <c r="K22" s="407"/>
      <c r="L22" s="409"/>
      <c r="M22" s="411"/>
      <c r="N22" s="414"/>
      <c r="O22" s="414"/>
      <c r="P22" s="415"/>
      <c r="Q22" s="385"/>
      <c r="R22" s="386"/>
      <c r="S22" s="386"/>
      <c r="T22" s="387"/>
      <c r="U22" s="390"/>
      <c r="V22" s="391"/>
      <c r="Y22" s="297"/>
    </row>
    <row r="23" spans="2:25" ht="10.5" customHeight="1">
      <c r="B23" s="396"/>
      <c r="C23" s="398"/>
      <c r="D23" s="400"/>
      <c r="E23" s="401"/>
      <c r="F23" s="401"/>
      <c r="G23" s="401"/>
      <c r="H23" s="402"/>
      <c r="I23" s="400"/>
      <c r="J23" s="402"/>
      <c r="K23" s="406"/>
      <c r="L23" s="408"/>
      <c r="M23" s="410"/>
      <c r="N23" s="412" t="str">
        <f t="shared" ref="N23" si="3">IF(ROUNDDOWN(K23*L23,0)=0,"",ROUNDDOWN(K23*L23,0))</f>
        <v/>
      </c>
      <c r="O23" s="412"/>
      <c r="P23" s="413"/>
      <c r="Q23" s="382"/>
      <c r="R23" s="383"/>
      <c r="S23" s="383"/>
      <c r="T23" s="384"/>
      <c r="U23" s="388"/>
      <c r="V23" s="389"/>
      <c r="X23" s="297"/>
      <c r="Y23" s="297"/>
    </row>
    <row r="24" spans="2:25" ht="10.5" customHeight="1">
      <c r="B24" s="397"/>
      <c r="C24" s="399"/>
      <c r="D24" s="403"/>
      <c r="E24" s="404"/>
      <c r="F24" s="404"/>
      <c r="G24" s="404"/>
      <c r="H24" s="405"/>
      <c r="I24" s="403"/>
      <c r="J24" s="405"/>
      <c r="K24" s="407"/>
      <c r="L24" s="409"/>
      <c r="M24" s="411"/>
      <c r="N24" s="414"/>
      <c r="O24" s="414"/>
      <c r="P24" s="415"/>
      <c r="Q24" s="385"/>
      <c r="R24" s="386"/>
      <c r="S24" s="386"/>
      <c r="T24" s="387"/>
      <c r="U24" s="390"/>
      <c r="V24" s="391"/>
      <c r="X24" s="297"/>
      <c r="Y24" s="297"/>
    </row>
    <row r="25" spans="2:25" ht="10.5" customHeight="1">
      <c r="B25" s="396"/>
      <c r="C25" s="398"/>
      <c r="D25" s="400"/>
      <c r="E25" s="401"/>
      <c r="F25" s="401"/>
      <c r="G25" s="401"/>
      <c r="H25" s="402"/>
      <c r="I25" s="400"/>
      <c r="J25" s="402"/>
      <c r="K25" s="406"/>
      <c r="L25" s="408"/>
      <c r="M25" s="410"/>
      <c r="N25" s="412" t="str">
        <f t="shared" ref="N25" si="4">IF(ROUNDDOWN(K25*L25,0)=0,"",ROUNDDOWN(K25*L25,0))</f>
        <v/>
      </c>
      <c r="O25" s="412"/>
      <c r="P25" s="413"/>
      <c r="Q25" s="382"/>
      <c r="R25" s="383"/>
      <c r="S25" s="383"/>
      <c r="T25" s="384"/>
      <c r="U25" s="388"/>
      <c r="V25" s="389"/>
      <c r="X25" s="297"/>
      <c r="Y25" s="297"/>
    </row>
    <row r="26" spans="2:25" ht="10.5" customHeight="1">
      <c r="B26" s="397"/>
      <c r="C26" s="399"/>
      <c r="D26" s="403"/>
      <c r="E26" s="404"/>
      <c r="F26" s="404"/>
      <c r="G26" s="404"/>
      <c r="H26" s="405"/>
      <c r="I26" s="403"/>
      <c r="J26" s="405"/>
      <c r="K26" s="407"/>
      <c r="L26" s="409"/>
      <c r="M26" s="411"/>
      <c r="N26" s="414"/>
      <c r="O26" s="414"/>
      <c r="P26" s="415"/>
      <c r="Q26" s="385"/>
      <c r="R26" s="386"/>
      <c r="S26" s="386"/>
      <c r="T26" s="387"/>
      <c r="U26" s="390"/>
      <c r="V26" s="391"/>
      <c r="X26" s="297"/>
      <c r="Y26" s="297"/>
    </row>
    <row r="27" spans="2:25" ht="10.5" customHeight="1">
      <c r="B27" s="396"/>
      <c r="C27" s="398"/>
      <c r="D27" s="400"/>
      <c r="E27" s="401"/>
      <c r="F27" s="401"/>
      <c r="G27" s="401"/>
      <c r="H27" s="402"/>
      <c r="I27" s="400"/>
      <c r="J27" s="402"/>
      <c r="K27" s="406"/>
      <c r="L27" s="408"/>
      <c r="M27" s="410"/>
      <c r="N27" s="412" t="str">
        <f t="shared" ref="N27" si="5">IF(ROUNDDOWN(K27*L27,0)=0,"",ROUNDDOWN(K27*L27,0))</f>
        <v/>
      </c>
      <c r="O27" s="412"/>
      <c r="P27" s="413"/>
      <c r="Q27" s="382"/>
      <c r="R27" s="383"/>
      <c r="S27" s="383"/>
      <c r="T27" s="384"/>
      <c r="U27" s="388"/>
      <c r="V27" s="389"/>
      <c r="X27" s="297"/>
      <c r="Y27" s="297"/>
    </row>
    <row r="28" spans="2:25" ht="10.5" customHeight="1">
      <c r="B28" s="397"/>
      <c r="C28" s="399"/>
      <c r="D28" s="403"/>
      <c r="E28" s="404"/>
      <c r="F28" s="404"/>
      <c r="G28" s="404"/>
      <c r="H28" s="405"/>
      <c r="I28" s="403"/>
      <c r="J28" s="405"/>
      <c r="K28" s="407"/>
      <c r="L28" s="409"/>
      <c r="M28" s="411"/>
      <c r="N28" s="414"/>
      <c r="O28" s="414"/>
      <c r="P28" s="415"/>
      <c r="Q28" s="385"/>
      <c r="R28" s="386"/>
      <c r="S28" s="386"/>
      <c r="T28" s="387"/>
      <c r="U28" s="390"/>
      <c r="V28" s="391"/>
      <c r="X28" s="297"/>
      <c r="Y28" s="297"/>
    </row>
    <row r="29" spans="2:25" ht="10.5" customHeight="1">
      <c r="B29" s="396"/>
      <c r="C29" s="398"/>
      <c r="D29" s="400"/>
      <c r="E29" s="401"/>
      <c r="F29" s="401"/>
      <c r="G29" s="401"/>
      <c r="H29" s="402"/>
      <c r="I29" s="400"/>
      <c r="J29" s="402"/>
      <c r="K29" s="406"/>
      <c r="L29" s="408"/>
      <c r="M29" s="410"/>
      <c r="N29" s="412" t="str">
        <f t="shared" ref="N29" si="6">IF(ROUNDDOWN(K29*L29,0)=0,"",ROUNDDOWN(K29*L29,0))</f>
        <v/>
      </c>
      <c r="O29" s="412"/>
      <c r="P29" s="413"/>
      <c r="Q29" s="382"/>
      <c r="R29" s="383"/>
      <c r="S29" s="383"/>
      <c r="T29" s="384"/>
      <c r="U29" s="388"/>
      <c r="V29" s="389"/>
      <c r="X29" s="297"/>
      <c r="Y29" s="297"/>
    </row>
    <row r="30" spans="2:25" ht="10.5" customHeight="1">
      <c r="B30" s="397"/>
      <c r="C30" s="399"/>
      <c r="D30" s="403"/>
      <c r="E30" s="404"/>
      <c r="F30" s="404"/>
      <c r="G30" s="404"/>
      <c r="H30" s="405"/>
      <c r="I30" s="403"/>
      <c r="J30" s="405"/>
      <c r="K30" s="407"/>
      <c r="L30" s="409"/>
      <c r="M30" s="411"/>
      <c r="N30" s="414"/>
      <c r="O30" s="414"/>
      <c r="P30" s="415"/>
      <c r="Q30" s="385"/>
      <c r="R30" s="386"/>
      <c r="S30" s="386"/>
      <c r="T30" s="387"/>
      <c r="U30" s="390"/>
      <c r="V30" s="391"/>
      <c r="X30" s="297"/>
      <c r="Y30" s="297"/>
    </row>
    <row r="31" spans="2:25" ht="10.5" customHeight="1">
      <c r="B31" s="396"/>
      <c r="C31" s="398"/>
      <c r="D31" s="400"/>
      <c r="E31" s="401"/>
      <c r="F31" s="401"/>
      <c r="G31" s="401"/>
      <c r="H31" s="402"/>
      <c r="I31" s="400"/>
      <c r="J31" s="402"/>
      <c r="K31" s="406"/>
      <c r="L31" s="408"/>
      <c r="M31" s="410"/>
      <c r="N31" s="412" t="str">
        <f t="shared" ref="N31" si="7">IF(ROUNDDOWN(K31*L31,0)=0,"",ROUNDDOWN(K31*L31,0))</f>
        <v/>
      </c>
      <c r="O31" s="412"/>
      <c r="P31" s="413"/>
      <c r="Q31" s="382"/>
      <c r="R31" s="383"/>
      <c r="S31" s="383"/>
      <c r="T31" s="384"/>
      <c r="U31" s="388"/>
      <c r="V31" s="389"/>
      <c r="X31" s="297"/>
      <c r="Y31" s="297"/>
    </row>
    <row r="32" spans="2:25" ht="10.5" customHeight="1">
      <c r="B32" s="397"/>
      <c r="C32" s="399"/>
      <c r="D32" s="403"/>
      <c r="E32" s="404"/>
      <c r="F32" s="404"/>
      <c r="G32" s="404"/>
      <c r="H32" s="405"/>
      <c r="I32" s="403"/>
      <c r="J32" s="405"/>
      <c r="K32" s="407"/>
      <c r="L32" s="409"/>
      <c r="M32" s="411"/>
      <c r="N32" s="414"/>
      <c r="O32" s="414"/>
      <c r="P32" s="415"/>
      <c r="Q32" s="385"/>
      <c r="R32" s="386"/>
      <c r="S32" s="386"/>
      <c r="T32" s="387"/>
      <c r="U32" s="390"/>
      <c r="V32" s="391"/>
      <c r="X32" s="297"/>
      <c r="Y32" s="297"/>
    </row>
    <row r="33" spans="2:25" ht="10.5" customHeight="1">
      <c r="B33" s="396"/>
      <c r="C33" s="398"/>
      <c r="D33" s="400"/>
      <c r="E33" s="401"/>
      <c r="F33" s="401"/>
      <c r="G33" s="401"/>
      <c r="H33" s="402"/>
      <c r="I33" s="400"/>
      <c r="J33" s="402"/>
      <c r="K33" s="406"/>
      <c r="L33" s="408"/>
      <c r="M33" s="410"/>
      <c r="N33" s="412" t="str">
        <f t="shared" ref="N33" si="8">IF(ROUNDDOWN(K33*L33,0)=0,"",ROUNDDOWN(K33*L33,0))</f>
        <v/>
      </c>
      <c r="O33" s="412"/>
      <c r="P33" s="413"/>
      <c r="Q33" s="382"/>
      <c r="R33" s="383"/>
      <c r="S33" s="383"/>
      <c r="T33" s="384"/>
      <c r="U33" s="388"/>
      <c r="V33" s="389"/>
      <c r="X33" s="297"/>
      <c r="Y33" s="297"/>
    </row>
    <row r="34" spans="2:25" ht="10.5" customHeight="1">
      <c r="B34" s="397"/>
      <c r="C34" s="399"/>
      <c r="D34" s="403"/>
      <c r="E34" s="404"/>
      <c r="F34" s="404"/>
      <c r="G34" s="404"/>
      <c r="H34" s="405"/>
      <c r="I34" s="403"/>
      <c r="J34" s="405"/>
      <c r="K34" s="407"/>
      <c r="L34" s="409"/>
      <c r="M34" s="411"/>
      <c r="N34" s="414"/>
      <c r="O34" s="414"/>
      <c r="P34" s="415"/>
      <c r="Q34" s="385"/>
      <c r="R34" s="386"/>
      <c r="S34" s="386"/>
      <c r="T34" s="387"/>
      <c r="U34" s="390"/>
      <c r="V34" s="391"/>
      <c r="X34" s="297"/>
      <c r="Y34" s="297"/>
    </row>
    <row r="35" spans="2:25" ht="10.5" customHeight="1">
      <c r="B35" s="396"/>
      <c r="C35" s="398"/>
      <c r="D35" s="400"/>
      <c r="E35" s="401"/>
      <c r="F35" s="401"/>
      <c r="G35" s="401"/>
      <c r="H35" s="402"/>
      <c r="I35" s="400"/>
      <c r="J35" s="402"/>
      <c r="K35" s="406"/>
      <c r="L35" s="408"/>
      <c r="M35" s="410"/>
      <c r="N35" s="412" t="str">
        <f t="shared" ref="N35" si="9">IF(ROUNDDOWN(K35*L35,0)=0,"",ROUNDDOWN(K35*L35,0))</f>
        <v/>
      </c>
      <c r="O35" s="412"/>
      <c r="P35" s="413"/>
      <c r="Q35" s="382"/>
      <c r="R35" s="383"/>
      <c r="S35" s="383"/>
      <c r="T35" s="384"/>
      <c r="U35" s="388"/>
      <c r="V35" s="389"/>
      <c r="X35" s="297"/>
      <c r="Y35" s="297"/>
    </row>
    <row r="36" spans="2:25" ht="10.5" customHeight="1">
      <c r="B36" s="397"/>
      <c r="C36" s="399"/>
      <c r="D36" s="403"/>
      <c r="E36" s="404"/>
      <c r="F36" s="404"/>
      <c r="G36" s="404"/>
      <c r="H36" s="405"/>
      <c r="I36" s="403"/>
      <c r="J36" s="405"/>
      <c r="K36" s="407"/>
      <c r="L36" s="409"/>
      <c r="M36" s="411"/>
      <c r="N36" s="414"/>
      <c r="O36" s="414"/>
      <c r="P36" s="415"/>
      <c r="Q36" s="385"/>
      <c r="R36" s="386"/>
      <c r="S36" s="386"/>
      <c r="T36" s="387"/>
      <c r="U36" s="390"/>
      <c r="V36" s="391"/>
      <c r="X36" s="297"/>
      <c r="Y36" s="297"/>
    </row>
    <row r="37" spans="2:25" ht="10.5" customHeight="1">
      <c r="B37" s="396"/>
      <c r="C37" s="398"/>
      <c r="D37" s="400"/>
      <c r="E37" s="401"/>
      <c r="F37" s="401"/>
      <c r="G37" s="401"/>
      <c r="H37" s="402"/>
      <c r="I37" s="400"/>
      <c r="J37" s="402"/>
      <c r="K37" s="406"/>
      <c r="L37" s="408"/>
      <c r="M37" s="410"/>
      <c r="N37" s="412" t="str">
        <f t="shared" ref="N37" si="10">IF(ROUNDDOWN(K37*L37,0)=0,"",ROUNDDOWN(K37*L37,0))</f>
        <v/>
      </c>
      <c r="O37" s="412"/>
      <c r="P37" s="413"/>
      <c r="Q37" s="382"/>
      <c r="R37" s="383"/>
      <c r="S37" s="383"/>
      <c r="T37" s="384"/>
      <c r="U37" s="388"/>
      <c r="V37" s="389"/>
      <c r="X37" s="297"/>
      <c r="Y37" s="297"/>
    </row>
    <row r="38" spans="2:25" ht="10.5" customHeight="1">
      <c r="B38" s="397"/>
      <c r="C38" s="399"/>
      <c r="D38" s="403"/>
      <c r="E38" s="404"/>
      <c r="F38" s="404"/>
      <c r="G38" s="404"/>
      <c r="H38" s="405"/>
      <c r="I38" s="403"/>
      <c r="J38" s="405"/>
      <c r="K38" s="407"/>
      <c r="L38" s="409"/>
      <c r="M38" s="411"/>
      <c r="N38" s="414"/>
      <c r="O38" s="414"/>
      <c r="P38" s="415"/>
      <c r="Q38" s="385"/>
      <c r="R38" s="386"/>
      <c r="S38" s="386"/>
      <c r="T38" s="387"/>
      <c r="U38" s="390"/>
      <c r="V38" s="391"/>
      <c r="X38" s="297"/>
      <c r="Y38" s="297"/>
    </row>
    <row r="39" spans="2:25" ht="10.5" customHeight="1">
      <c r="B39" s="396"/>
      <c r="C39" s="398"/>
      <c r="D39" s="400"/>
      <c r="E39" s="401"/>
      <c r="F39" s="401"/>
      <c r="G39" s="401"/>
      <c r="H39" s="402"/>
      <c r="I39" s="400"/>
      <c r="J39" s="402"/>
      <c r="K39" s="406"/>
      <c r="L39" s="408"/>
      <c r="M39" s="410"/>
      <c r="N39" s="412" t="str">
        <f t="shared" ref="N39" si="11">IF(ROUNDDOWN(K39*L39,0)=0,"",ROUNDDOWN(K39*L39,0))</f>
        <v/>
      </c>
      <c r="O39" s="412"/>
      <c r="P39" s="413"/>
      <c r="Q39" s="382"/>
      <c r="R39" s="383"/>
      <c r="S39" s="383"/>
      <c r="T39" s="384"/>
      <c r="U39" s="388"/>
      <c r="V39" s="389"/>
      <c r="X39" s="297"/>
      <c r="Y39" s="297"/>
    </row>
    <row r="40" spans="2:25" ht="10.5" customHeight="1">
      <c r="B40" s="397"/>
      <c r="C40" s="399"/>
      <c r="D40" s="403"/>
      <c r="E40" s="404"/>
      <c r="F40" s="404"/>
      <c r="G40" s="404"/>
      <c r="H40" s="405"/>
      <c r="I40" s="403"/>
      <c r="J40" s="405"/>
      <c r="K40" s="407"/>
      <c r="L40" s="409"/>
      <c r="M40" s="411"/>
      <c r="N40" s="414"/>
      <c r="O40" s="414"/>
      <c r="P40" s="415"/>
      <c r="Q40" s="385"/>
      <c r="R40" s="386"/>
      <c r="S40" s="386"/>
      <c r="T40" s="387"/>
      <c r="U40" s="390"/>
      <c r="V40" s="391"/>
      <c r="X40" s="297"/>
      <c r="Y40" s="297"/>
    </row>
    <row r="41" spans="2:25" ht="10.5" customHeight="1">
      <c r="B41" s="396"/>
      <c r="C41" s="398"/>
      <c r="D41" s="400"/>
      <c r="E41" s="401"/>
      <c r="F41" s="401"/>
      <c r="G41" s="401"/>
      <c r="H41" s="402"/>
      <c r="I41" s="400"/>
      <c r="J41" s="402"/>
      <c r="K41" s="406"/>
      <c r="L41" s="408"/>
      <c r="M41" s="410"/>
      <c r="N41" s="412" t="str">
        <f t="shared" ref="N41" si="12">IF(ROUNDDOWN(K41*L41,0)=0,"",ROUNDDOWN(K41*L41,0))</f>
        <v/>
      </c>
      <c r="O41" s="412"/>
      <c r="P41" s="413"/>
      <c r="Q41" s="382"/>
      <c r="R41" s="383"/>
      <c r="S41" s="383"/>
      <c r="T41" s="384"/>
      <c r="U41" s="388"/>
      <c r="V41" s="389"/>
      <c r="X41" s="297" t="s">
        <v>65</v>
      </c>
      <c r="Y41" s="416">
        <f>SUMIF(M15:M46,X17,N15:P46)</f>
        <v>0</v>
      </c>
    </row>
    <row r="42" spans="2:25" ht="10.5" customHeight="1">
      <c r="B42" s="397"/>
      <c r="C42" s="399"/>
      <c r="D42" s="403"/>
      <c r="E42" s="404"/>
      <c r="F42" s="404"/>
      <c r="G42" s="404"/>
      <c r="H42" s="405"/>
      <c r="I42" s="403"/>
      <c r="J42" s="405"/>
      <c r="K42" s="407"/>
      <c r="L42" s="409"/>
      <c r="M42" s="411"/>
      <c r="N42" s="414"/>
      <c r="O42" s="414"/>
      <c r="P42" s="415"/>
      <c r="Q42" s="385"/>
      <c r="R42" s="386"/>
      <c r="S42" s="386"/>
      <c r="T42" s="387"/>
      <c r="U42" s="390"/>
      <c r="V42" s="391"/>
      <c r="X42" s="297"/>
      <c r="Y42" s="416"/>
    </row>
    <row r="43" spans="2:25" ht="10.5" customHeight="1">
      <c r="B43" s="396"/>
      <c r="C43" s="398"/>
      <c r="D43" s="400"/>
      <c r="E43" s="401"/>
      <c r="F43" s="401"/>
      <c r="G43" s="401"/>
      <c r="H43" s="402"/>
      <c r="I43" s="400"/>
      <c r="J43" s="402"/>
      <c r="K43" s="406"/>
      <c r="L43" s="408"/>
      <c r="M43" s="410"/>
      <c r="N43" s="412" t="str">
        <f t="shared" ref="N43" si="13">IF(ROUNDDOWN(K43*L43,0)=0,"",ROUNDDOWN(K43*L43,0))</f>
        <v/>
      </c>
      <c r="O43" s="412"/>
      <c r="P43" s="413"/>
      <c r="Q43" s="382"/>
      <c r="R43" s="383"/>
      <c r="S43" s="383"/>
      <c r="T43" s="384"/>
      <c r="U43" s="388"/>
      <c r="V43" s="389"/>
      <c r="X43" s="297" t="s">
        <v>64</v>
      </c>
      <c r="Y43" s="416">
        <f>SUMIF(M15:M46,X16,N15:P46)</f>
        <v>0</v>
      </c>
    </row>
    <row r="44" spans="2:25" ht="10.5" customHeight="1">
      <c r="B44" s="397"/>
      <c r="C44" s="399"/>
      <c r="D44" s="403"/>
      <c r="E44" s="404"/>
      <c r="F44" s="404"/>
      <c r="G44" s="404"/>
      <c r="H44" s="405"/>
      <c r="I44" s="403"/>
      <c r="J44" s="405"/>
      <c r="K44" s="407"/>
      <c r="L44" s="409"/>
      <c r="M44" s="411"/>
      <c r="N44" s="414"/>
      <c r="O44" s="414"/>
      <c r="P44" s="415"/>
      <c r="Q44" s="385"/>
      <c r="R44" s="386"/>
      <c r="S44" s="386"/>
      <c r="T44" s="387"/>
      <c r="U44" s="390"/>
      <c r="V44" s="391"/>
      <c r="X44" s="297"/>
      <c r="Y44" s="416"/>
    </row>
    <row r="45" spans="2:25" ht="10.5" customHeight="1">
      <c r="B45" s="396"/>
      <c r="C45" s="398"/>
      <c r="D45" s="400"/>
      <c r="E45" s="401"/>
      <c r="F45" s="401"/>
      <c r="G45" s="401"/>
      <c r="H45" s="402"/>
      <c r="I45" s="400"/>
      <c r="J45" s="402"/>
      <c r="K45" s="406"/>
      <c r="L45" s="408"/>
      <c r="M45" s="410"/>
      <c r="N45" s="412" t="str">
        <f t="shared" ref="N45" si="14">IF(ROUNDDOWN(K45*L45,0)=0,"",ROUNDDOWN(K45*L45,0))</f>
        <v/>
      </c>
      <c r="O45" s="412"/>
      <c r="P45" s="413"/>
      <c r="Q45" s="382"/>
      <c r="R45" s="383"/>
      <c r="S45" s="383"/>
      <c r="T45" s="384"/>
      <c r="U45" s="388"/>
      <c r="V45" s="389"/>
      <c r="X45" s="297" t="s">
        <v>50</v>
      </c>
      <c r="Y45" s="416">
        <f>SUMIF(M15:M46,X15,N15:P46)</f>
        <v>0</v>
      </c>
    </row>
    <row r="46" spans="2:25" ht="10.5" customHeight="1" thickBot="1">
      <c r="B46" s="397"/>
      <c r="C46" s="399"/>
      <c r="D46" s="403"/>
      <c r="E46" s="404"/>
      <c r="F46" s="404"/>
      <c r="G46" s="404"/>
      <c r="H46" s="405"/>
      <c r="I46" s="403"/>
      <c r="J46" s="405"/>
      <c r="K46" s="422"/>
      <c r="L46" s="423"/>
      <c r="M46" s="411"/>
      <c r="N46" s="414"/>
      <c r="O46" s="414"/>
      <c r="P46" s="415"/>
      <c r="Q46" s="417"/>
      <c r="R46" s="418"/>
      <c r="S46" s="418"/>
      <c r="T46" s="419"/>
      <c r="U46" s="420"/>
      <c r="V46" s="421"/>
      <c r="X46" s="297"/>
      <c r="Y46" s="416"/>
    </row>
    <row r="47" spans="2:25" ht="10.5" customHeight="1">
      <c r="B47" s="437" t="s">
        <v>8</v>
      </c>
      <c r="C47" s="372"/>
      <c r="D47" s="372"/>
      <c r="E47" s="372"/>
      <c r="F47" s="372"/>
      <c r="G47" s="372"/>
      <c r="H47" s="372"/>
      <c r="I47" s="372"/>
      <c r="J47" s="372"/>
      <c r="K47" s="439"/>
      <c r="L47" s="441"/>
      <c r="M47" s="184" t="str">
        <f>IF(SUM(M15:P46)=0, "", SUM(M15:P46))</f>
        <v/>
      </c>
      <c r="N47" s="185"/>
      <c r="O47" s="185"/>
      <c r="P47" s="186"/>
      <c r="Q47" s="443"/>
      <c r="R47" s="444"/>
      <c r="S47" s="444"/>
      <c r="T47" s="445"/>
      <c r="U47" s="344"/>
      <c r="V47" s="345"/>
      <c r="X47" s="297"/>
      <c r="Y47" s="416">
        <f>SUMIF(M15:M46,"",N15:P46)</f>
        <v>0</v>
      </c>
    </row>
    <row r="48" spans="2:25" ht="10.5" customHeight="1" thickBot="1">
      <c r="B48" s="438"/>
      <c r="C48" s="298"/>
      <c r="D48" s="298"/>
      <c r="E48" s="298"/>
      <c r="F48" s="298"/>
      <c r="G48" s="298"/>
      <c r="H48" s="298"/>
      <c r="I48" s="298"/>
      <c r="J48" s="298"/>
      <c r="K48" s="440"/>
      <c r="L48" s="442"/>
      <c r="M48" s="187"/>
      <c r="N48" s="188"/>
      <c r="O48" s="188"/>
      <c r="P48" s="189"/>
      <c r="Q48" s="446"/>
      <c r="R48" s="447"/>
      <c r="S48" s="447"/>
      <c r="T48" s="448"/>
      <c r="U48" s="431"/>
      <c r="V48" s="432"/>
      <c r="X48" s="297"/>
      <c r="Y48" s="416"/>
    </row>
    <row r="49" spans="2:25">
      <c r="B49" s="36" t="s">
        <v>61</v>
      </c>
    </row>
    <row r="50" spans="2:25" ht="12" customHeight="1">
      <c r="B50" s="297" t="s">
        <v>25</v>
      </c>
      <c r="C50" s="297"/>
      <c r="D50" s="297" t="str">
        <f>IF(D1="", "", D1)</f>
        <v/>
      </c>
      <c r="K50" s="48"/>
      <c r="L50" s="48"/>
      <c r="M50" s="48"/>
      <c r="N50" s="49"/>
      <c r="O50" s="49"/>
      <c r="P50" s="49"/>
      <c r="Q50" s="49"/>
      <c r="R50" s="49"/>
      <c r="S50" s="49"/>
    </row>
    <row r="51" spans="2:25" ht="10.199999999999999" customHeight="1" thickBot="1">
      <c r="B51" s="298"/>
      <c r="C51" s="298"/>
      <c r="D51" s="298"/>
      <c r="K51" s="48"/>
      <c r="L51" s="48"/>
      <c r="M51" s="48"/>
      <c r="N51" s="49"/>
      <c r="O51" s="49"/>
      <c r="P51" s="49"/>
      <c r="Q51" s="50"/>
      <c r="R51" s="49"/>
      <c r="S51" s="49"/>
    </row>
    <row r="52" spans="2:25" ht="12" customHeight="1">
      <c r="K52" s="48"/>
      <c r="L52" s="48"/>
      <c r="M52" s="48"/>
      <c r="N52" s="433" t="s">
        <v>18</v>
      </c>
      <c r="O52" s="435" t="str">
        <f>IF(O3="", "", O3)</f>
        <v/>
      </c>
      <c r="P52" s="433" t="s">
        <v>17</v>
      </c>
      <c r="Q52" s="435" t="str">
        <f>IF(Q3="", "", Q3)</f>
        <v/>
      </c>
      <c r="R52" s="433" t="s">
        <v>0</v>
      </c>
      <c r="S52" s="435" t="str">
        <f>IF(S3="", "", S3)</f>
        <v/>
      </c>
      <c r="T52" s="297" t="s">
        <v>1</v>
      </c>
    </row>
    <row r="53" spans="2:25" ht="12" customHeight="1">
      <c r="K53" s="48"/>
      <c r="L53" s="48"/>
      <c r="M53" s="48"/>
      <c r="N53" s="434"/>
      <c r="O53" s="436"/>
      <c r="P53" s="434"/>
      <c r="Q53" s="436"/>
      <c r="R53" s="434"/>
      <c r="S53" s="436"/>
      <c r="T53" s="374"/>
      <c r="V53" s="51"/>
    </row>
    <row r="54" spans="2:25" ht="12" customHeight="1">
      <c r="B54" s="547" t="s">
        <v>18</v>
      </c>
      <c r="C54" s="547"/>
      <c r="D54" s="589" t="str">
        <f>IF(総括請求書!$D$5="","",総括請求書!$D$5)</f>
        <v/>
      </c>
      <c r="E54" s="551" t="s">
        <v>17</v>
      </c>
      <c r="F54" s="589" t="str">
        <f>IF(総括請求書!$F$5="","",総括請求書!$F$5)</f>
        <v/>
      </c>
      <c r="G54" s="551" t="s">
        <v>72</v>
      </c>
      <c r="K54" s="48"/>
      <c r="L54" s="48"/>
      <c r="M54" s="48"/>
      <c r="N54" s="49"/>
      <c r="O54" s="49"/>
      <c r="P54" s="49"/>
      <c r="Q54" s="49"/>
      <c r="R54" s="49"/>
      <c r="S54" s="49"/>
      <c r="V54" s="51"/>
    </row>
    <row r="55" spans="2:25" ht="13.95" customHeight="1">
      <c r="B55" s="547"/>
      <c r="C55" s="547"/>
      <c r="D55" s="589"/>
      <c r="E55" s="551"/>
      <c r="F55" s="589"/>
      <c r="G55" s="551"/>
      <c r="I55" s="284" t="s">
        <v>15</v>
      </c>
      <c r="J55" s="284"/>
      <c r="K55" s="284"/>
      <c r="L55" s="284"/>
      <c r="M55" s="48"/>
      <c r="N55" s="52" t="s">
        <v>13</v>
      </c>
      <c r="O55" s="566">
        <f>IF(O6="", "", O6)</f>
        <v>0</v>
      </c>
      <c r="P55" s="566"/>
      <c r="Q55" s="566"/>
      <c r="R55" s="566"/>
      <c r="S55" s="566"/>
      <c r="T55" s="567"/>
      <c r="V55" s="53" t="s">
        <v>16</v>
      </c>
    </row>
    <row r="56" spans="2:25" ht="13.95" customHeight="1" thickBot="1">
      <c r="I56" s="285"/>
      <c r="J56" s="285"/>
      <c r="K56" s="285"/>
      <c r="L56" s="285"/>
      <c r="M56" s="48"/>
      <c r="N56" s="19"/>
      <c r="O56" s="568"/>
      <c r="P56" s="568"/>
      <c r="Q56" s="568"/>
      <c r="R56" s="568"/>
      <c r="S56" s="568"/>
      <c r="T56" s="569"/>
      <c r="U56" s="54"/>
      <c r="V56" s="424"/>
    </row>
    <row r="57" spans="2:25" ht="12" customHeight="1" thickBot="1">
      <c r="K57" s="48"/>
      <c r="L57" s="48"/>
      <c r="M57" s="48"/>
      <c r="N57" s="19" t="s">
        <v>14</v>
      </c>
      <c r="O57" s="570">
        <f>IF(O8="", "", O8)</f>
        <v>0</v>
      </c>
      <c r="P57" s="570"/>
      <c r="Q57" s="570"/>
      <c r="R57" s="570"/>
      <c r="S57" s="570"/>
      <c r="T57" s="571"/>
      <c r="U57" s="54"/>
      <c r="V57" s="424"/>
    </row>
    <row r="58" spans="2:25" ht="12" customHeight="1">
      <c r="B58" s="305" t="s">
        <v>9</v>
      </c>
      <c r="C58" s="449"/>
      <c r="D58" s="451" t="str">
        <f>IF(D9="", "", D9)</f>
        <v/>
      </c>
      <c r="E58" s="312" t="s">
        <v>11</v>
      </c>
      <c r="F58" s="454" t="str">
        <f>IF(F9="", "", F9)</f>
        <v/>
      </c>
      <c r="G58" s="318" t="s">
        <v>12</v>
      </c>
      <c r="H58" s="457" t="str">
        <f>IF(H9="", "", H9)</f>
        <v/>
      </c>
      <c r="I58" s="458"/>
      <c r="J58" s="458"/>
      <c r="K58" s="458"/>
      <c r="L58" s="459"/>
      <c r="M58" s="48"/>
      <c r="N58" s="19"/>
      <c r="O58" s="570"/>
      <c r="P58" s="570"/>
      <c r="Q58" s="570"/>
      <c r="R58" s="570"/>
      <c r="S58" s="570"/>
      <c r="T58" s="571"/>
      <c r="U58" s="55"/>
      <c r="V58" s="424"/>
    </row>
    <row r="59" spans="2:25" ht="10.95" customHeight="1">
      <c r="B59" s="307"/>
      <c r="C59" s="450"/>
      <c r="D59" s="452"/>
      <c r="E59" s="313"/>
      <c r="F59" s="455"/>
      <c r="G59" s="319"/>
      <c r="H59" s="460"/>
      <c r="I59" s="461"/>
      <c r="J59" s="461"/>
      <c r="K59" s="461"/>
      <c r="L59" s="462"/>
      <c r="M59" s="44"/>
      <c r="N59" s="21" t="s">
        <v>39</v>
      </c>
      <c r="O59" s="427">
        <f>IF(O10="", "", O10)</f>
        <v>0</v>
      </c>
      <c r="P59" s="427"/>
      <c r="Q59" s="427"/>
      <c r="R59" s="427"/>
      <c r="S59" s="427"/>
      <c r="T59" s="428"/>
      <c r="U59" s="55"/>
      <c r="V59" s="424"/>
    </row>
    <row r="60" spans="2:25" ht="10.95" customHeight="1" thickBot="1">
      <c r="B60" s="330" t="s">
        <v>10</v>
      </c>
      <c r="C60" s="466"/>
      <c r="D60" s="453"/>
      <c r="E60" s="314"/>
      <c r="F60" s="456"/>
      <c r="G60" s="320"/>
      <c r="H60" s="463"/>
      <c r="I60" s="464"/>
      <c r="J60" s="464"/>
      <c r="K60" s="464"/>
      <c r="L60" s="465"/>
      <c r="M60" s="44"/>
      <c r="N60" s="22" t="s">
        <v>41</v>
      </c>
      <c r="O60" s="429">
        <f>IF(O11="", "", O11)</f>
        <v>0</v>
      </c>
      <c r="P60" s="429"/>
      <c r="Q60" s="429"/>
      <c r="R60" s="429"/>
      <c r="S60" s="429"/>
      <c r="T60" s="430"/>
      <c r="U60" s="56"/>
      <c r="V60" s="424"/>
    </row>
    <row r="61" spans="2:25" ht="9" customHeight="1" thickBot="1">
      <c r="K61" s="48"/>
      <c r="L61" s="48"/>
      <c r="M61" s="48"/>
      <c r="N61" s="49"/>
      <c r="O61" s="49"/>
      <c r="P61" s="49"/>
      <c r="Q61" s="49"/>
      <c r="R61" s="49"/>
      <c r="S61" s="49"/>
    </row>
    <row r="62" spans="2:25" ht="10.5" customHeight="1">
      <c r="B62" s="368" t="s">
        <v>0</v>
      </c>
      <c r="C62" s="370" t="s">
        <v>1</v>
      </c>
      <c r="D62" s="344" t="s">
        <v>2</v>
      </c>
      <c r="E62" s="372"/>
      <c r="F62" s="372"/>
      <c r="G62" s="372"/>
      <c r="H62" s="373"/>
      <c r="I62" s="344" t="s">
        <v>3</v>
      </c>
      <c r="J62" s="373"/>
      <c r="K62" s="492" t="s">
        <v>4</v>
      </c>
      <c r="L62" s="492" t="s">
        <v>5</v>
      </c>
      <c r="M62" s="471" t="s">
        <v>6</v>
      </c>
      <c r="N62" s="472"/>
      <c r="O62" s="472"/>
      <c r="P62" s="473"/>
      <c r="Q62" s="338" t="s">
        <v>7</v>
      </c>
      <c r="R62" s="339"/>
      <c r="S62" s="339"/>
      <c r="T62" s="340"/>
      <c r="U62" s="344" t="s">
        <v>22</v>
      </c>
      <c r="V62" s="345"/>
    </row>
    <row r="63" spans="2:25" ht="10.5" customHeight="1">
      <c r="B63" s="369"/>
      <c r="C63" s="371"/>
      <c r="D63" s="346"/>
      <c r="E63" s="374"/>
      <c r="F63" s="374"/>
      <c r="G63" s="374"/>
      <c r="H63" s="375"/>
      <c r="I63" s="346"/>
      <c r="J63" s="375"/>
      <c r="K63" s="493"/>
      <c r="L63" s="493"/>
      <c r="M63" s="474"/>
      <c r="N63" s="434"/>
      <c r="O63" s="434"/>
      <c r="P63" s="475"/>
      <c r="Q63" s="341"/>
      <c r="R63" s="342"/>
      <c r="S63" s="342"/>
      <c r="T63" s="343"/>
      <c r="U63" s="346"/>
      <c r="V63" s="347"/>
    </row>
    <row r="64" spans="2:25" ht="10.5" customHeight="1">
      <c r="B64" s="476" t="str">
        <f>IF(B15="", "", B15)</f>
        <v/>
      </c>
      <c r="C64" s="478" t="str">
        <f>IF(C15="", "", C15)</f>
        <v/>
      </c>
      <c r="D64" s="480" t="str">
        <f>IF(D15="", "", D15)</f>
        <v/>
      </c>
      <c r="E64" s="481"/>
      <c r="F64" s="481"/>
      <c r="G64" s="481"/>
      <c r="H64" s="482"/>
      <c r="I64" s="480" t="str">
        <f>IF(I15="", "", I15)</f>
        <v/>
      </c>
      <c r="J64" s="482"/>
      <c r="K64" s="486" t="str">
        <f>IF(K15="", "", K15)</f>
        <v/>
      </c>
      <c r="L64" s="488" t="str">
        <f>IF(L15="", "", L15)</f>
        <v/>
      </c>
      <c r="M64" s="490" t="str">
        <f>IF(M15="", "", M15)</f>
        <v/>
      </c>
      <c r="N64" s="494" t="str">
        <f>IF(N15="", "", N15)</f>
        <v/>
      </c>
      <c r="O64" s="494" t="str">
        <f t="shared" ref="N64:P66" si="15">IF(P15="", "", P15)</f>
        <v/>
      </c>
      <c r="P64" s="495" t="str">
        <f t="shared" si="15"/>
        <v/>
      </c>
      <c r="Q64" s="498" t="str">
        <f>IF(Q15="", "", Q15)</f>
        <v/>
      </c>
      <c r="R64" s="499"/>
      <c r="S64" s="499"/>
      <c r="T64" s="500"/>
      <c r="U64" s="504" t="str">
        <f>IF(U15="", "", U15)</f>
        <v/>
      </c>
      <c r="V64" s="505"/>
      <c r="X64" s="297"/>
      <c r="Y64" s="297"/>
    </row>
    <row r="65" spans="2:25" ht="10.5" customHeight="1">
      <c r="B65" s="477"/>
      <c r="C65" s="479"/>
      <c r="D65" s="483"/>
      <c r="E65" s="484"/>
      <c r="F65" s="484"/>
      <c r="G65" s="484"/>
      <c r="H65" s="485"/>
      <c r="I65" s="483"/>
      <c r="J65" s="485"/>
      <c r="K65" s="487"/>
      <c r="L65" s="489"/>
      <c r="M65" s="491"/>
      <c r="N65" s="496" t="str">
        <f t="shared" si="15"/>
        <v/>
      </c>
      <c r="O65" s="496" t="str">
        <f t="shared" si="15"/>
        <v/>
      </c>
      <c r="P65" s="497" t="str">
        <f t="shared" si="15"/>
        <v/>
      </c>
      <c r="Q65" s="501"/>
      <c r="R65" s="502"/>
      <c r="S65" s="502"/>
      <c r="T65" s="503"/>
      <c r="U65" s="346"/>
      <c r="V65" s="347"/>
      <c r="X65" s="297"/>
      <c r="Y65" s="297"/>
    </row>
    <row r="66" spans="2:25" ht="10.5" customHeight="1">
      <c r="B66" s="476" t="str">
        <f t="shared" ref="B66:C66" si="16">IF(B17="", "", B17)</f>
        <v/>
      </c>
      <c r="C66" s="478" t="str">
        <f t="shared" si="16"/>
        <v/>
      </c>
      <c r="D66" s="480" t="str">
        <f t="shared" ref="D66" si="17">IF(D17="", "", D17)</f>
        <v/>
      </c>
      <c r="E66" s="481"/>
      <c r="F66" s="481"/>
      <c r="G66" s="481"/>
      <c r="H66" s="482"/>
      <c r="I66" s="480" t="str">
        <f t="shared" ref="I66" si="18">IF(I17="", "", I17)</f>
        <v/>
      </c>
      <c r="J66" s="482"/>
      <c r="K66" s="486" t="str">
        <f t="shared" ref="K66:N66" si="19">IF(K17="", "", K17)</f>
        <v/>
      </c>
      <c r="L66" s="488" t="str">
        <f t="shared" si="19"/>
        <v/>
      </c>
      <c r="M66" s="490" t="str">
        <f t="shared" si="19"/>
        <v/>
      </c>
      <c r="N66" s="494" t="str">
        <f t="shared" si="19"/>
        <v/>
      </c>
      <c r="O66" s="494" t="str">
        <f t="shared" si="15"/>
        <v/>
      </c>
      <c r="P66" s="495" t="str">
        <f t="shared" si="15"/>
        <v/>
      </c>
      <c r="Q66" s="498" t="str">
        <f t="shared" ref="Q66" si="20">IF(Q17="", "", Q17)</f>
        <v/>
      </c>
      <c r="R66" s="499"/>
      <c r="S66" s="499"/>
      <c r="T66" s="500"/>
      <c r="U66" s="504" t="str">
        <f t="shared" ref="U66" si="21">IF(U17="", "", U17)</f>
        <v/>
      </c>
      <c r="V66" s="505"/>
      <c r="X66" s="297"/>
      <c r="Y66" s="297"/>
    </row>
    <row r="67" spans="2:25" ht="10.5" customHeight="1">
      <c r="B67" s="477"/>
      <c r="C67" s="479"/>
      <c r="D67" s="483"/>
      <c r="E67" s="484"/>
      <c r="F67" s="484"/>
      <c r="G67" s="484"/>
      <c r="H67" s="485"/>
      <c r="I67" s="483"/>
      <c r="J67" s="485"/>
      <c r="K67" s="487"/>
      <c r="L67" s="489"/>
      <c r="M67" s="491"/>
      <c r="N67" s="496" t="str">
        <f t="shared" ref="N67:P68" si="22">IF(O18="", "", O18)</f>
        <v/>
      </c>
      <c r="O67" s="496" t="str">
        <f t="shared" si="22"/>
        <v/>
      </c>
      <c r="P67" s="497" t="str">
        <f t="shared" si="22"/>
        <v/>
      </c>
      <c r="Q67" s="501"/>
      <c r="R67" s="502"/>
      <c r="S67" s="502"/>
      <c r="T67" s="503"/>
      <c r="U67" s="346"/>
      <c r="V67" s="347"/>
      <c r="X67" s="297"/>
      <c r="Y67" s="297"/>
    </row>
    <row r="68" spans="2:25" ht="10.5" customHeight="1">
      <c r="B68" s="476" t="str">
        <f t="shared" ref="B68:C68" si="23">IF(B19="", "", B19)</f>
        <v/>
      </c>
      <c r="C68" s="478" t="str">
        <f t="shared" si="23"/>
        <v/>
      </c>
      <c r="D68" s="480" t="str">
        <f t="shared" ref="D68" si="24">IF(D19="", "", D19)</f>
        <v/>
      </c>
      <c r="E68" s="481"/>
      <c r="F68" s="481"/>
      <c r="G68" s="481"/>
      <c r="H68" s="482"/>
      <c r="I68" s="480" t="str">
        <f t="shared" ref="I68" si="25">IF(I19="", "", I19)</f>
        <v/>
      </c>
      <c r="J68" s="482"/>
      <c r="K68" s="486" t="str">
        <f t="shared" ref="K68:N68" si="26">IF(K19="", "", K19)</f>
        <v/>
      </c>
      <c r="L68" s="488" t="str">
        <f t="shared" si="26"/>
        <v/>
      </c>
      <c r="M68" s="490" t="str">
        <f t="shared" si="26"/>
        <v/>
      </c>
      <c r="N68" s="494" t="str">
        <f t="shared" si="26"/>
        <v/>
      </c>
      <c r="O68" s="494" t="str">
        <f t="shared" si="22"/>
        <v/>
      </c>
      <c r="P68" s="495" t="str">
        <f t="shared" si="22"/>
        <v/>
      </c>
      <c r="Q68" s="498" t="str">
        <f t="shared" ref="Q68" si="27">IF(Q19="", "", Q19)</f>
        <v/>
      </c>
      <c r="R68" s="499"/>
      <c r="S68" s="499"/>
      <c r="T68" s="500"/>
      <c r="U68" s="504" t="str">
        <f t="shared" ref="U68" si="28">IF(U19="", "", U19)</f>
        <v/>
      </c>
      <c r="V68" s="505"/>
      <c r="X68" s="297"/>
      <c r="Y68" s="297"/>
    </row>
    <row r="69" spans="2:25" ht="10.5" customHeight="1">
      <c r="B69" s="477"/>
      <c r="C69" s="479"/>
      <c r="D69" s="483"/>
      <c r="E69" s="484"/>
      <c r="F69" s="484"/>
      <c r="G69" s="484"/>
      <c r="H69" s="485"/>
      <c r="I69" s="483"/>
      <c r="J69" s="485"/>
      <c r="K69" s="487"/>
      <c r="L69" s="489"/>
      <c r="M69" s="491"/>
      <c r="N69" s="496" t="str">
        <f t="shared" ref="N69:P70" si="29">IF(O20="", "", O20)</f>
        <v/>
      </c>
      <c r="O69" s="496" t="str">
        <f t="shared" si="29"/>
        <v/>
      </c>
      <c r="P69" s="497" t="str">
        <f t="shared" si="29"/>
        <v/>
      </c>
      <c r="Q69" s="501"/>
      <c r="R69" s="502"/>
      <c r="S69" s="502"/>
      <c r="T69" s="503"/>
      <c r="U69" s="346"/>
      <c r="V69" s="347"/>
      <c r="X69" s="297"/>
      <c r="Y69" s="297"/>
    </row>
    <row r="70" spans="2:25" ht="10.5" customHeight="1">
      <c r="B70" s="476" t="str">
        <f t="shared" ref="B70:C70" si="30">IF(B21="", "", B21)</f>
        <v/>
      </c>
      <c r="C70" s="478" t="str">
        <f t="shared" si="30"/>
        <v/>
      </c>
      <c r="D70" s="480" t="str">
        <f t="shared" ref="D70" si="31">IF(D21="", "", D21)</f>
        <v/>
      </c>
      <c r="E70" s="481"/>
      <c r="F70" s="481"/>
      <c r="G70" s="481"/>
      <c r="H70" s="482"/>
      <c r="I70" s="480" t="str">
        <f t="shared" ref="I70:I94" si="32">IF(I21="", "", I21)</f>
        <v/>
      </c>
      <c r="J70" s="482"/>
      <c r="K70" s="486" t="str">
        <f t="shared" ref="K70:N70" si="33">IF(K21="", "", K21)</f>
        <v/>
      </c>
      <c r="L70" s="488" t="str">
        <f t="shared" si="33"/>
        <v/>
      </c>
      <c r="M70" s="490" t="str">
        <f t="shared" si="33"/>
        <v/>
      </c>
      <c r="N70" s="494" t="str">
        <f t="shared" si="33"/>
        <v/>
      </c>
      <c r="O70" s="494" t="str">
        <f t="shared" si="29"/>
        <v/>
      </c>
      <c r="P70" s="495" t="str">
        <f t="shared" si="29"/>
        <v/>
      </c>
      <c r="Q70" s="498" t="str">
        <f t="shared" ref="Q70" si="34">IF(Q21="", "", Q21)</f>
        <v/>
      </c>
      <c r="R70" s="499"/>
      <c r="S70" s="499"/>
      <c r="T70" s="500"/>
      <c r="U70" s="504" t="str">
        <f t="shared" ref="U70" si="35">IF(U21="", "", U21)</f>
        <v/>
      </c>
      <c r="V70" s="505"/>
      <c r="X70" s="297"/>
      <c r="Y70" s="297"/>
    </row>
    <row r="71" spans="2:25" ht="10.5" customHeight="1">
      <c r="B71" s="477"/>
      <c r="C71" s="479"/>
      <c r="D71" s="483"/>
      <c r="E71" s="484"/>
      <c r="F71" s="484"/>
      <c r="G71" s="484"/>
      <c r="H71" s="485"/>
      <c r="I71" s="483"/>
      <c r="J71" s="485"/>
      <c r="K71" s="487"/>
      <c r="L71" s="489"/>
      <c r="M71" s="491"/>
      <c r="N71" s="496" t="str">
        <f t="shared" ref="N71:P72" si="36">IF(O22="", "", O22)</f>
        <v/>
      </c>
      <c r="O71" s="496" t="str">
        <f t="shared" si="36"/>
        <v/>
      </c>
      <c r="P71" s="497" t="str">
        <f t="shared" si="36"/>
        <v/>
      </c>
      <c r="Q71" s="501"/>
      <c r="R71" s="502"/>
      <c r="S71" s="502"/>
      <c r="T71" s="503"/>
      <c r="U71" s="346"/>
      <c r="V71" s="347"/>
      <c r="X71" s="297"/>
      <c r="Y71" s="297"/>
    </row>
    <row r="72" spans="2:25" ht="10.5" customHeight="1">
      <c r="B72" s="476" t="str">
        <f t="shared" ref="B72:C72" si="37">IF(B23="", "", B23)</f>
        <v/>
      </c>
      <c r="C72" s="478" t="str">
        <f t="shared" si="37"/>
        <v/>
      </c>
      <c r="D72" s="480" t="str">
        <f t="shared" ref="D72" si="38">IF(D23="", "", D23)</f>
        <v/>
      </c>
      <c r="E72" s="481"/>
      <c r="F72" s="481"/>
      <c r="G72" s="481"/>
      <c r="H72" s="482"/>
      <c r="I72" s="480" t="str">
        <f t="shared" si="32"/>
        <v/>
      </c>
      <c r="J72" s="482"/>
      <c r="K72" s="486" t="str">
        <f t="shared" ref="K72:N72" si="39">IF(K23="", "", K23)</f>
        <v/>
      </c>
      <c r="L72" s="488" t="str">
        <f t="shared" si="39"/>
        <v/>
      </c>
      <c r="M72" s="490" t="str">
        <f t="shared" si="39"/>
        <v/>
      </c>
      <c r="N72" s="494" t="str">
        <f t="shared" si="39"/>
        <v/>
      </c>
      <c r="O72" s="494" t="str">
        <f t="shared" si="36"/>
        <v/>
      </c>
      <c r="P72" s="495" t="str">
        <f t="shared" si="36"/>
        <v/>
      </c>
      <c r="Q72" s="498" t="str">
        <f t="shared" ref="Q72" si="40">IF(Q23="", "", Q23)</f>
        <v/>
      </c>
      <c r="R72" s="499"/>
      <c r="S72" s="499"/>
      <c r="T72" s="500"/>
      <c r="U72" s="504" t="str">
        <f t="shared" ref="U72" si="41">IF(U23="", "", U23)</f>
        <v/>
      </c>
      <c r="V72" s="505"/>
      <c r="X72" s="297"/>
      <c r="Y72" s="297"/>
    </row>
    <row r="73" spans="2:25" ht="10.5" customHeight="1">
      <c r="B73" s="477"/>
      <c r="C73" s="479"/>
      <c r="D73" s="483"/>
      <c r="E73" s="484"/>
      <c r="F73" s="484"/>
      <c r="G73" s="484"/>
      <c r="H73" s="485"/>
      <c r="I73" s="483"/>
      <c r="J73" s="485"/>
      <c r="K73" s="487"/>
      <c r="L73" s="489"/>
      <c r="M73" s="491"/>
      <c r="N73" s="496" t="str">
        <f t="shared" ref="N73:P74" si="42">IF(O24="", "", O24)</f>
        <v/>
      </c>
      <c r="O73" s="496" t="str">
        <f t="shared" si="42"/>
        <v/>
      </c>
      <c r="P73" s="497" t="str">
        <f t="shared" si="42"/>
        <v/>
      </c>
      <c r="Q73" s="501"/>
      <c r="R73" s="502"/>
      <c r="S73" s="502"/>
      <c r="T73" s="503"/>
      <c r="U73" s="346"/>
      <c r="V73" s="347"/>
      <c r="X73" s="297"/>
      <c r="Y73" s="297"/>
    </row>
    <row r="74" spans="2:25" ht="10.5" customHeight="1">
      <c r="B74" s="476" t="str">
        <f t="shared" ref="B74:C74" si="43">IF(B25="", "", B25)</f>
        <v/>
      </c>
      <c r="C74" s="478" t="str">
        <f t="shared" si="43"/>
        <v/>
      </c>
      <c r="D74" s="480" t="str">
        <f t="shared" ref="D74" si="44">IF(D25="", "", D25)</f>
        <v/>
      </c>
      <c r="E74" s="481"/>
      <c r="F74" s="481"/>
      <c r="G74" s="481"/>
      <c r="H74" s="482"/>
      <c r="I74" s="480" t="str">
        <f t="shared" si="32"/>
        <v/>
      </c>
      <c r="J74" s="482"/>
      <c r="K74" s="486" t="str">
        <f t="shared" ref="K74:N74" si="45">IF(K25="", "", K25)</f>
        <v/>
      </c>
      <c r="L74" s="488" t="str">
        <f t="shared" si="45"/>
        <v/>
      </c>
      <c r="M74" s="490" t="str">
        <f t="shared" si="45"/>
        <v/>
      </c>
      <c r="N74" s="494" t="str">
        <f t="shared" si="45"/>
        <v/>
      </c>
      <c r="O74" s="494" t="str">
        <f t="shared" si="42"/>
        <v/>
      </c>
      <c r="P74" s="495" t="str">
        <f t="shared" si="42"/>
        <v/>
      </c>
      <c r="Q74" s="498" t="str">
        <f t="shared" ref="Q74" si="46">IF(Q25="", "", Q25)</f>
        <v/>
      </c>
      <c r="R74" s="499"/>
      <c r="S74" s="499"/>
      <c r="T74" s="500"/>
      <c r="U74" s="504" t="str">
        <f t="shared" ref="U74" si="47">IF(U25="", "", U25)</f>
        <v/>
      </c>
      <c r="V74" s="505"/>
      <c r="X74" s="297"/>
      <c r="Y74" s="297"/>
    </row>
    <row r="75" spans="2:25" ht="10.5" customHeight="1">
      <c r="B75" s="477"/>
      <c r="C75" s="479"/>
      <c r="D75" s="483"/>
      <c r="E75" s="484"/>
      <c r="F75" s="484"/>
      <c r="G75" s="484"/>
      <c r="H75" s="485"/>
      <c r="I75" s="483"/>
      <c r="J75" s="485"/>
      <c r="K75" s="487"/>
      <c r="L75" s="489"/>
      <c r="M75" s="491"/>
      <c r="N75" s="496" t="str">
        <f t="shared" ref="N75:P76" si="48">IF(O26="", "", O26)</f>
        <v/>
      </c>
      <c r="O75" s="496" t="str">
        <f t="shared" si="48"/>
        <v/>
      </c>
      <c r="P75" s="497" t="str">
        <f t="shared" si="48"/>
        <v/>
      </c>
      <c r="Q75" s="501"/>
      <c r="R75" s="502"/>
      <c r="S75" s="502"/>
      <c r="T75" s="503"/>
      <c r="U75" s="346"/>
      <c r="V75" s="347"/>
      <c r="X75" s="297"/>
      <c r="Y75" s="297"/>
    </row>
    <row r="76" spans="2:25" ht="10.5" customHeight="1">
      <c r="B76" s="476" t="str">
        <f t="shared" ref="B76:C76" si="49">IF(B27="", "", B27)</f>
        <v/>
      </c>
      <c r="C76" s="478" t="str">
        <f t="shared" si="49"/>
        <v/>
      </c>
      <c r="D76" s="480" t="str">
        <f t="shared" ref="D76" si="50">IF(D27="", "", D27)</f>
        <v/>
      </c>
      <c r="E76" s="481"/>
      <c r="F76" s="481"/>
      <c r="G76" s="481"/>
      <c r="H76" s="482"/>
      <c r="I76" s="480" t="str">
        <f t="shared" si="32"/>
        <v/>
      </c>
      <c r="J76" s="482"/>
      <c r="K76" s="486" t="str">
        <f t="shared" ref="K76:N76" si="51">IF(K27="", "", K27)</f>
        <v/>
      </c>
      <c r="L76" s="488" t="str">
        <f t="shared" si="51"/>
        <v/>
      </c>
      <c r="M76" s="490" t="str">
        <f t="shared" si="51"/>
        <v/>
      </c>
      <c r="N76" s="494" t="str">
        <f t="shared" si="51"/>
        <v/>
      </c>
      <c r="O76" s="494" t="str">
        <f t="shared" si="48"/>
        <v/>
      </c>
      <c r="P76" s="495" t="str">
        <f t="shared" si="48"/>
        <v/>
      </c>
      <c r="Q76" s="498" t="str">
        <f t="shared" ref="Q76" si="52">IF(Q27="", "", Q27)</f>
        <v/>
      </c>
      <c r="R76" s="499"/>
      <c r="S76" s="499"/>
      <c r="T76" s="500"/>
      <c r="U76" s="504" t="str">
        <f t="shared" ref="U76" si="53">IF(U27="", "", U27)</f>
        <v/>
      </c>
      <c r="V76" s="505"/>
      <c r="X76" s="297"/>
      <c r="Y76" s="297"/>
    </row>
    <row r="77" spans="2:25" ht="10.5" customHeight="1">
      <c r="B77" s="477"/>
      <c r="C77" s="479"/>
      <c r="D77" s="483"/>
      <c r="E77" s="484"/>
      <c r="F77" s="484"/>
      <c r="G77" s="484"/>
      <c r="H77" s="485"/>
      <c r="I77" s="483"/>
      <c r="J77" s="485"/>
      <c r="K77" s="487"/>
      <c r="L77" s="489"/>
      <c r="M77" s="491"/>
      <c r="N77" s="496" t="str">
        <f t="shared" ref="N77:P78" si="54">IF(O28="", "", O28)</f>
        <v/>
      </c>
      <c r="O77" s="496" t="str">
        <f t="shared" si="54"/>
        <v/>
      </c>
      <c r="P77" s="497" t="str">
        <f t="shared" si="54"/>
        <v/>
      </c>
      <c r="Q77" s="501"/>
      <c r="R77" s="502"/>
      <c r="S77" s="502"/>
      <c r="T77" s="503"/>
      <c r="U77" s="346"/>
      <c r="V77" s="347"/>
      <c r="X77" s="297"/>
      <c r="Y77" s="297"/>
    </row>
    <row r="78" spans="2:25" ht="10.5" customHeight="1">
      <c r="B78" s="476" t="str">
        <f t="shared" ref="B78:C92" si="55">IF(B29="", "", B29)</f>
        <v/>
      </c>
      <c r="C78" s="478" t="str">
        <f t="shared" si="55"/>
        <v/>
      </c>
      <c r="D78" s="480" t="str">
        <f t="shared" ref="D78:D92" si="56">IF(D29="", "", D29)</f>
        <v/>
      </c>
      <c r="E78" s="481"/>
      <c r="F78" s="481"/>
      <c r="G78" s="481"/>
      <c r="H78" s="482"/>
      <c r="I78" s="480" t="str">
        <f t="shared" si="32"/>
        <v/>
      </c>
      <c r="J78" s="482"/>
      <c r="K78" s="486" t="str">
        <f t="shared" ref="K78:N78" si="57">IF(K29="", "", K29)</f>
        <v/>
      </c>
      <c r="L78" s="488" t="str">
        <f t="shared" si="57"/>
        <v/>
      </c>
      <c r="M78" s="490" t="str">
        <f t="shared" si="57"/>
        <v/>
      </c>
      <c r="N78" s="494" t="str">
        <f t="shared" si="57"/>
        <v/>
      </c>
      <c r="O78" s="494" t="str">
        <f t="shared" si="54"/>
        <v/>
      </c>
      <c r="P78" s="495" t="str">
        <f t="shared" si="54"/>
        <v/>
      </c>
      <c r="Q78" s="498" t="str">
        <f t="shared" ref="Q78:Q94" si="58">IF(Q29="", "", Q29)</f>
        <v/>
      </c>
      <c r="R78" s="499"/>
      <c r="S78" s="499"/>
      <c r="T78" s="500"/>
      <c r="U78" s="504" t="str">
        <f t="shared" ref="U78:U94" si="59">IF(U29="", "", U29)</f>
        <v/>
      </c>
      <c r="V78" s="505"/>
      <c r="X78" s="297"/>
      <c r="Y78" s="297"/>
    </row>
    <row r="79" spans="2:25" ht="10.5" customHeight="1">
      <c r="B79" s="477"/>
      <c r="C79" s="479"/>
      <c r="D79" s="483"/>
      <c r="E79" s="484"/>
      <c r="F79" s="484"/>
      <c r="G79" s="484"/>
      <c r="H79" s="485"/>
      <c r="I79" s="483"/>
      <c r="J79" s="485"/>
      <c r="K79" s="487"/>
      <c r="L79" s="489"/>
      <c r="M79" s="491"/>
      <c r="N79" s="496" t="str">
        <f t="shared" ref="N79:P80" si="60">IF(O30="", "", O30)</f>
        <v/>
      </c>
      <c r="O79" s="496" t="str">
        <f t="shared" si="60"/>
        <v/>
      </c>
      <c r="P79" s="497" t="str">
        <f t="shared" si="60"/>
        <v/>
      </c>
      <c r="Q79" s="501"/>
      <c r="R79" s="502"/>
      <c r="S79" s="502"/>
      <c r="T79" s="503"/>
      <c r="U79" s="346"/>
      <c r="V79" s="347"/>
      <c r="X79" s="297"/>
      <c r="Y79" s="297"/>
    </row>
    <row r="80" spans="2:25" ht="10.5" customHeight="1">
      <c r="B80" s="476" t="str">
        <f t="shared" si="55"/>
        <v/>
      </c>
      <c r="C80" s="478" t="str">
        <f t="shared" si="55"/>
        <v/>
      </c>
      <c r="D80" s="480" t="str">
        <f t="shared" si="56"/>
        <v/>
      </c>
      <c r="E80" s="481"/>
      <c r="F80" s="481"/>
      <c r="G80" s="481"/>
      <c r="H80" s="482"/>
      <c r="I80" s="480" t="str">
        <f t="shared" si="32"/>
        <v/>
      </c>
      <c r="J80" s="482"/>
      <c r="K80" s="486" t="str">
        <f t="shared" ref="K80:N80" si="61">IF(K31="", "", K31)</f>
        <v/>
      </c>
      <c r="L80" s="488" t="str">
        <f t="shared" si="61"/>
        <v/>
      </c>
      <c r="M80" s="490" t="str">
        <f t="shared" si="61"/>
        <v/>
      </c>
      <c r="N80" s="494" t="str">
        <f t="shared" si="61"/>
        <v/>
      </c>
      <c r="O80" s="494" t="str">
        <f t="shared" si="60"/>
        <v/>
      </c>
      <c r="P80" s="495" t="str">
        <f t="shared" si="60"/>
        <v/>
      </c>
      <c r="Q80" s="498" t="str">
        <f t="shared" si="58"/>
        <v/>
      </c>
      <c r="R80" s="499"/>
      <c r="S80" s="499"/>
      <c r="T80" s="500"/>
      <c r="U80" s="504" t="str">
        <f t="shared" si="59"/>
        <v/>
      </c>
      <c r="V80" s="505"/>
      <c r="X80" s="297"/>
      <c r="Y80" s="297"/>
    </row>
    <row r="81" spans="2:25" ht="10.5" customHeight="1">
      <c r="B81" s="477"/>
      <c r="C81" s="479"/>
      <c r="D81" s="483"/>
      <c r="E81" s="484"/>
      <c r="F81" s="484"/>
      <c r="G81" s="484"/>
      <c r="H81" s="485"/>
      <c r="I81" s="483"/>
      <c r="J81" s="485"/>
      <c r="K81" s="487"/>
      <c r="L81" s="489"/>
      <c r="M81" s="491"/>
      <c r="N81" s="496" t="str">
        <f t="shared" ref="N81:P82" si="62">IF(O32="", "", O32)</f>
        <v/>
      </c>
      <c r="O81" s="496" t="str">
        <f t="shared" si="62"/>
        <v/>
      </c>
      <c r="P81" s="497" t="str">
        <f t="shared" si="62"/>
        <v/>
      </c>
      <c r="Q81" s="501"/>
      <c r="R81" s="502"/>
      <c r="S81" s="502"/>
      <c r="T81" s="503"/>
      <c r="U81" s="346"/>
      <c r="V81" s="347"/>
      <c r="X81" s="297"/>
      <c r="Y81" s="297"/>
    </row>
    <row r="82" spans="2:25" ht="10.5" customHeight="1">
      <c r="B82" s="476" t="str">
        <f t="shared" si="55"/>
        <v/>
      </c>
      <c r="C82" s="478" t="str">
        <f t="shared" si="55"/>
        <v/>
      </c>
      <c r="D82" s="480" t="str">
        <f t="shared" si="56"/>
        <v/>
      </c>
      <c r="E82" s="481"/>
      <c r="F82" s="481"/>
      <c r="G82" s="481"/>
      <c r="H82" s="482"/>
      <c r="I82" s="480" t="str">
        <f t="shared" si="32"/>
        <v/>
      </c>
      <c r="J82" s="482"/>
      <c r="K82" s="486" t="str">
        <f t="shared" ref="K82:N82" si="63">IF(K33="", "", K33)</f>
        <v/>
      </c>
      <c r="L82" s="488" t="str">
        <f t="shared" si="63"/>
        <v/>
      </c>
      <c r="M82" s="490" t="str">
        <f t="shared" si="63"/>
        <v/>
      </c>
      <c r="N82" s="494" t="str">
        <f t="shared" si="63"/>
        <v/>
      </c>
      <c r="O82" s="494" t="str">
        <f t="shared" si="62"/>
        <v/>
      </c>
      <c r="P82" s="495" t="str">
        <f t="shared" si="62"/>
        <v/>
      </c>
      <c r="Q82" s="498" t="str">
        <f t="shared" si="58"/>
        <v/>
      </c>
      <c r="R82" s="499"/>
      <c r="S82" s="499"/>
      <c r="T82" s="500"/>
      <c r="U82" s="504" t="str">
        <f t="shared" si="59"/>
        <v/>
      </c>
      <c r="V82" s="505"/>
      <c r="X82" s="297"/>
      <c r="Y82" s="297"/>
    </row>
    <row r="83" spans="2:25" ht="10.5" customHeight="1">
      <c r="B83" s="477"/>
      <c r="C83" s="479"/>
      <c r="D83" s="483"/>
      <c r="E83" s="484"/>
      <c r="F83" s="484"/>
      <c r="G83" s="484"/>
      <c r="H83" s="485"/>
      <c r="I83" s="483"/>
      <c r="J83" s="485"/>
      <c r="K83" s="487"/>
      <c r="L83" s="489"/>
      <c r="M83" s="491"/>
      <c r="N83" s="496" t="str">
        <f t="shared" ref="N83:P84" si="64">IF(O34="", "", O34)</f>
        <v/>
      </c>
      <c r="O83" s="496" t="str">
        <f t="shared" si="64"/>
        <v/>
      </c>
      <c r="P83" s="497" t="str">
        <f t="shared" si="64"/>
        <v/>
      </c>
      <c r="Q83" s="501"/>
      <c r="R83" s="502"/>
      <c r="S83" s="502"/>
      <c r="T83" s="503"/>
      <c r="U83" s="346"/>
      <c r="V83" s="347"/>
      <c r="X83" s="297"/>
      <c r="Y83" s="297"/>
    </row>
    <row r="84" spans="2:25" ht="10.5" customHeight="1">
      <c r="B84" s="476" t="str">
        <f t="shared" si="55"/>
        <v/>
      </c>
      <c r="C84" s="478" t="str">
        <f t="shared" si="55"/>
        <v/>
      </c>
      <c r="D84" s="480" t="str">
        <f t="shared" si="56"/>
        <v/>
      </c>
      <c r="E84" s="481"/>
      <c r="F84" s="481"/>
      <c r="G84" s="481"/>
      <c r="H84" s="482"/>
      <c r="I84" s="480" t="str">
        <f t="shared" si="32"/>
        <v/>
      </c>
      <c r="J84" s="482"/>
      <c r="K84" s="486" t="str">
        <f t="shared" ref="K84:N84" si="65">IF(K35="", "", K35)</f>
        <v/>
      </c>
      <c r="L84" s="488" t="str">
        <f t="shared" si="65"/>
        <v/>
      </c>
      <c r="M84" s="490" t="str">
        <f t="shared" si="65"/>
        <v/>
      </c>
      <c r="N84" s="494" t="str">
        <f t="shared" si="65"/>
        <v/>
      </c>
      <c r="O84" s="494" t="str">
        <f t="shared" si="64"/>
        <v/>
      </c>
      <c r="P84" s="495" t="str">
        <f t="shared" si="64"/>
        <v/>
      </c>
      <c r="Q84" s="498" t="str">
        <f t="shared" si="58"/>
        <v/>
      </c>
      <c r="R84" s="499"/>
      <c r="S84" s="499"/>
      <c r="T84" s="500"/>
      <c r="U84" s="504" t="str">
        <f t="shared" si="59"/>
        <v/>
      </c>
      <c r="V84" s="505"/>
      <c r="X84" s="297"/>
      <c r="Y84" s="297"/>
    </row>
    <row r="85" spans="2:25" ht="10.5" customHeight="1">
      <c r="B85" s="477"/>
      <c r="C85" s="479"/>
      <c r="D85" s="483"/>
      <c r="E85" s="484"/>
      <c r="F85" s="484"/>
      <c r="G85" s="484"/>
      <c r="H85" s="485"/>
      <c r="I85" s="483"/>
      <c r="J85" s="485"/>
      <c r="K85" s="487"/>
      <c r="L85" s="489"/>
      <c r="M85" s="491"/>
      <c r="N85" s="496" t="str">
        <f t="shared" ref="N85:P86" si="66">IF(O36="", "", O36)</f>
        <v/>
      </c>
      <c r="O85" s="496" t="str">
        <f t="shared" si="66"/>
        <v/>
      </c>
      <c r="P85" s="497" t="str">
        <f t="shared" si="66"/>
        <v/>
      </c>
      <c r="Q85" s="501"/>
      <c r="R85" s="502"/>
      <c r="S85" s="502"/>
      <c r="T85" s="503"/>
      <c r="U85" s="346"/>
      <c r="V85" s="347"/>
      <c r="X85" s="297"/>
      <c r="Y85" s="297"/>
    </row>
    <row r="86" spans="2:25" ht="10.5" customHeight="1">
      <c r="B86" s="476" t="str">
        <f t="shared" si="55"/>
        <v/>
      </c>
      <c r="C86" s="478" t="str">
        <f t="shared" si="55"/>
        <v/>
      </c>
      <c r="D86" s="480" t="str">
        <f t="shared" si="56"/>
        <v/>
      </c>
      <c r="E86" s="481"/>
      <c r="F86" s="481"/>
      <c r="G86" s="481"/>
      <c r="H86" s="482"/>
      <c r="I86" s="480" t="str">
        <f t="shared" si="32"/>
        <v/>
      </c>
      <c r="J86" s="482"/>
      <c r="K86" s="486" t="str">
        <f t="shared" ref="K86:N86" si="67">IF(K37="", "", K37)</f>
        <v/>
      </c>
      <c r="L86" s="488" t="str">
        <f t="shared" si="67"/>
        <v/>
      </c>
      <c r="M86" s="490" t="str">
        <f t="shared" si="67"/>
        <v/>
      </c>
      <c r="N86" s="494" t="str">
        <f t="shared" si="67"/>
        <v/>
      </c>
      <c r="O86" s="494" t="str">
        <f t="shared" si="66"/>
        <v/>
      </c>
      <c r="P86" s="495" t="str">
        <f t="shared" si="66"/>
        <v/>
      </c>
      <c r="Q86" s="498" t="str">
        <f t="shared" si="58"/>
        <v/>
      </c>
      <c r="R86" s="499"/>
      <c r="S86" s="499"/>
      <c r="T86" s="500"/>
      <c r="U86" s="504" t="str">
        <f t="shared" si="59"/>
        <v/>
      </c>
      <c r="V86" s="505"/>
      <c r="X86" s="297"/>
      <c r="Y86" s="297"/>
    </row>
    <row r="87" spans="2:25" ht="10.5" customHeight="1">
      <c r="B87" s="477"/>
      <c r="C87" s="479"/>
      <c r="D87" s="483"/>
      <c r="E87" s="484"/>
      <c r="F87" s="484"/>
      <c r="G87" s="484"/>
      <c r="H87" s="485"/>
      <c r="I87" s="483"/>
      <c r="J87" s="485"/>
      <c r="K87" s="487"/>
      <c r="L87" s="489"/>
      <c r="M87" s="491"/>
      <c r="N87" s="496" t="str">
        <f t="shared" ref="N87:P88" si="68">IF(O38="", "", O38)</f>
        <v/>
      </c>
      <c r="O87" s="496" t="str">
        <f t="shared" si="68"/>
        <v/>
      </c>
      <c r="P87" s="497" t="str">
        <f t="shared" si="68"/>
        <v/>
      </c>
      <c r="Q87" s="501"/>
      <c r="R87" s="502"/>
      <c r="S87" s="502"/>
      <c r="T87" s="503"/>
      <c r="U87" s="346"/>
      <c r="V87" s="347"/>
      <c r="X87" s="297"/>
      <c r="Y87" s="297"/>
    </row>
    <row r="88" spans="2:25" ht="10.5" customHeight="1">
      <c r="B88" s="476" t="str">
        <f t="shared" si="55"/>
        <v/>
      </c>
      <c r="C88" s="478" t="str">
        <f t="shared" si="55"/>
        <v/>
      </c>
      <c r="D88" s="480" t="str">
        <f t="shared" si="56"/>
        <v/>
      </c>
      <c r="E88" s="481"/>
      <c r="F88" s="481"/>
      <c r="G88" s="481"/>
      <c r="H88" s="482"/>
      <c r="I88" s="480" t="str">
        <f t="shared" si="32"/>
        <v/>
      </c>
      <c r="J88" s="482"/>
      <c r="K88" s="486" t="str">
        <f t="shared" ref="K88:N88" si="69">IF(K39="", "", K39)</f>
        <v/>
      </c>
      <c r="L88" s="488" t="str">
        <f t="shared" si="69"/>
        <v/>
      </c>
      <c r="M88" s="490" t="str">
        <f t="shared" si="69"/>
        <v/>
      </c>
      <c r="N88" s="494" t="str">
        <f t="shared" si="69"/>
        <v/>
      </c>
      <c r="O88" s="494" t="str">
        <f t="shared" si="68"/>
        <v/>
      </c>
      <c r="P88" s="495" t="str">
        <f t="shared" si="68"/>
        <v/>
      </c>
      <c r="Q88" s="498" t="str">
        <f t="shared" si="58"/>
        <v/>
      </c>
      <c r="R88" s="499"/>
      <c r="S88" s="499"/>
      <c r="T88" s="500"/>
      <c r="U88" s="504" t="str">
        <f t="shared" si="59"/>
        <v/>
      </c>
      <c r="V88" s="505"/>
      <c r="X88" s="297"/>
      <c r="Y88" s="297"/>
    </row>
    <row r="89" spans="2:25" ht="10.5" customHeight="1">
      <c r="B89" s="477"/>
      <c r="C89" s="479"/>
      <c r="D89" s="483"/>
      <c r="E89" s="484"/>
      <c r="F89" s="484"/>
      <c r="G89" s="484"/>
      <c r="H89" s="485"/>
      <c r="I89" s="483"/>
      <c r="J89" s="485"/>
      <c r="K89" s="487"/>
      <c r="L89" s="489"/>
      <c r="M89" s="491"/>
      <c r="N89" s="496" t="str">
        <f t="shared" ref="N89:P90" si="70">IF(O40="", "", O40)</f>
        <v/>
      </c>
      <c r="O89" s="496" t="str">
        <f t="shared" si="70"/>
        <v/>
      </c>
      <c r="P89" s="497" t="str">
        <f t="shared" si="70"/>
        <v/>
      </c>
      <c r="Q89" s="501"/>
      <c r="R89" s="502"/>
      <c r="S89" s="502"/>
      <c r="T89" s="503"/>
      <c r="U89" s="346"/>
      <c r="V89" s="347"/>
      <c r="X89" s="297"/>
      <c r="Y89" s="297"/>
    </row>
    <row r="90" spans="2:25" ht="10.5" customHeight="1">
      <c r="B90" s="476" t="str">
        <f t="shared" si="55"/>
        <v/>
      </c>
      <c r="C90" s="478" t="str">
        <f t="shared" si="55"/>
        <v/>
      </c>
      <c r="D90" s="480" t="str">
        <f t="shared" si="56"/>
        <v/>
      </c>
      <c r="E90" s="481"/>
      <c r="F90" s="481"/>
      <c r="G90" s="481"/>
      <c r="H90" s="482"/>
      <c r="I90" s="480" t="str">
        <f t="shared" si="32"/>
        <v/>
      </c>
      <c r="J90" s="482"/>
      <c r="K90" s="486" t="str">
        <f t="shared" ref="K90:N90" si="71">IF(K41="", "", K41)</f>
        <v/>
      </c>
      <c r="L90" s="488" t="str">
        <f t="shared" si="71"/>
        <v/>
      </c>
      <c r="M90" s="490" t="str">
        <f t="shared" si="71"/>
        <v/>
      </c>
      <c r="N90" s="494" t="str">
        <f t="shared" si="71"/>
        <v/>
      </c>
      <c r="O90" s="494" t="str">
        <f t="shared" si="70"/>
        <v/>
      </c>
      <c r="P90" s="495" t="str">
        <f t="shared" si="70"/>
        <v/>
      </c>
      <c r="Q90" s="498" t="str">
        <f t="shared" si="58"/>
        <v/>
      </c>
      <c r="R90" s="499"/>
      <c r="S90" s="499"/>
      <c r="T90" s="500"/>
      <c r="U90" s="504" t="str">
        <f t="shared" si="59"/>
        <v/>
      </c>
      <c r="V90" s="505"/>
      <c r="X90" s="297"/>
      <c r="Y90" s="297"/>
    </row>
    <row r="91" spans="2:25" ht="10.5" customHeight="1">
      <c r="B91" s="477"/>
      <c r="C91" s="479"/>
      <c r="D91" s="483"/>
      <c r="E91" s="484"/>
      <c r="F91" s="484"/>
      <c r="G91" s="484"/>
      <c r="H91" s="485"/>
      <c r="I91" s="483"/>
      <c r="J91" s="485"/>
      <c r="K91" s="487"/>
      <c r="L91" s="489"/>
      <c r="M91" s="491"/>
      <c r="N91" s="496" t="str">
        <f t="shared" ref="N91:P92" si="72">IF(O42="", "", O42)</f>
        <v/>
      </c>
      <c r="O91" s="496" t="str">
        <f t="shared" si="72"/>
        <v/>
      </c>
      <c r="P91" s="497" t="str">
        <f t="shared" si="72"/>
        <v/>
      </c>
      <c r="Q91" s="501"/>
      <c r="R91" s="502"/>
      <c r="S91" s="502"/>
      <c r="T91" s="503"/>
      <c r="U91" s="346"/>
      <c r="V91" s="347"/>
      <c r="X91" s="297"/>
      <c r="Y91" s="297"/>
    </row>
    <row r="92" spans="2:25" ht="10.5" customHeight="1">
      <c r="B92" s="476" t="str">
        <f t="shared" si="55"/>
        <v/>
      </c>
      <c r="C92" s="478" t="str">
        <f t="shared" si="55"/>
        <v/>
      </c>
      <c r="D92" s="480" t="str">
        <f t="shared" si="56"/>
        <v/>
      </c>
      <c r="E92" s="481"/>
      <c r="F92" s="481"/>
      <c r="G92" s="481"/>
      <c r="H92" s="482"/>
      <c r="I92" s="480" t="str">
        <f t="shared" si="32"/>
        <v/>
      </c>
      <c r="J92" s="482"/>
      <c r="K92" s="486" t="str">
        <f t="shared" ref="K92:N92" si="73">IF(K43="", "", K43)</f>
        <v/>
      </c>
      <c r="L92" s="488" t="str">
        <f t="shared" si="73"/>
        <v/>
      </c>
      <c r="M92" s="490" t="str">
        <f t="shared" si="73"/>
        <v/>
      </c>
      <c r="N92" s="494" t="str">
        <f t="shared" si="73"/>
        <v/>
      </c>
      <c r="O92" s="494" t="str">
        <f t="shared" si="72"/>
        <v/>
      </c>
      <c r="P92" s="495" t="str">
        <f t="shared" si="72"/>
        <v/>
      </c>
      <c r="Q92" s="498" t="str">
        <f t="shared" si="58"/>
        <v/>
      </c>
      <c r="R92" s="499"/>
      <c r="S92" s="499"/>
      <c r="T92" s="500"/>
      <c r="U92" s="504" t="str">
        <f t="shared" si="59"/>
        <v/>
      </c>
      <c r="V92" s="505"/>
      <c r="X92" s="297"/>
      <c r="Y92" s="297"/>
    </row>
    <row r="93" spans="2:25" ht="10.5" customHeight="1">
      <c r="B93" s="477"/>
      <c r="C93" s="479"/>
      <c r="D93" s="483"/>
      <c r="E93" s="484"/>
      <c r="F93" s="484"/>
      <c r="G93" s="484"/>
      <c r="H93" s="485"/>
      <c r="I93" s="483"/>
      <c r="J93" s="485"/>
      <c r="K93" s="487"/>
      <c r="L93" s="489"/>
      <c r="M93" s="491"/>
      <c r="N93" s="496" t="str">
        <f t="shared" ref="N93:P94" si="74">IF(O44="", "", O44)</f>
        <v/>
      </c>
      <c r="O93" s="496" t="str">
        <f t="shared" si="74"/>
        <v/>
      </c>
      <c r="P93" s="497" t="str">
        <f t="shared" si="74"/>
        <v/>
      </c>
      <c r="Q93" s="501"/>
      <c r="R93" s="502"/>
      <c r="S93" s="502"/>
      <c r="T93" s="503"/>
      <c r="U93" s="346"/>
      <c r="V93" s="347"/>
      <c r="X93" s="297"/>
      <c r="Y93" s="297"/>
    </row>
    <row r="94" spans="2:25" ht="10.5" customHeight="1">
      <c r="B94" s="476" t="str">
        <f t="shared" ref="B94:C94" si="75">IF(B45="", "", B45)</f>
        <v/>
      </c>
      <c r="C94" s="478" t="str">
        <f t="shared" si="75"/>
        <v/>
      </c>
      <c r="D94" s="480" t="str">
        <f t="shared" ref="D94" si="76">IF(D45="", "", D45)</f>
        <v/>
      </c>
      <c r="E94" s="481"/>
      <c r="F94" s="481"/>
      <c r="G94" s="481"/>
      <c r="H94" s="482"/>
      <c r="I94" s="480" t="str">
        <f t="shared" si="32"/>
        <v/>
      </c>
      <c r="J94" s="482"/>
      <c r="K94" s="486" t="str">
        <f t="shared" ref="K94:N94" si="77">IF(K45="", "", K45)</f>
        <v/>
      </c>
      <c r="L94" s="488" t="str">
        <f t="shared" si="77"/>
        <v/>
      </c>
      <c r="M94" s="490" t="str">
        <f t="shared" si="77"/>
        <v/>
      </c>
      <c r="N94" s="494" t="str">
        <f t="shared" si="77"/>
        <v/>
      </c>
      <c r="O94" s="494" t="str">
        <f t="shared" si="74"/>
        <v/>
      </c>
      <c r="P94" s="495" t="str">
        <f t="shared" si="74"/>
        <v/>
      </c>
      <c r="Q94" s="498" t="str">
        <f t="shared" si="58"/>
        <v/>
      </c>
      <c r="R94" s="499"/>
      <c r="S94" s="499"/>
      <c r="T94" s="500"/>
      <c r="U94" s="504" t="str">
        <f t="shared" si="59"/>
        <v/>
      </c>
      <c r="V94" s="505"/>
      <c r="X94" s="297"/>
      <c r="Y94" s="297"/>
    </row>
    <row r="95" spans="2:25" ht="10.5" customHeight="1" thickBot="1">
      <c r="B95" s="477"/>
      <c r="C95" s="479"/>
      <c r="D95" s="483"/>
      <c r="E95" s="484"/>
      <c r="F95" s="484"/>
      <c r="G95" s="484"/>
      <c r="H95" s="485"/>
      <c r="I95" s="483"/>
      <c r="J95" s="485"/>
      <c r="K95" s="487"/>
      <c r="L95" s="489"/>
      <c r="M95" s="491"/>
      <c r="N95" s="496" t="str">
        <f t="shared" ref="N95:P95" si="78">IF(O46="", "", O46)</f>
        <v/>
      </c>
      <c r="O95" s="496" t="str">
        <f t="shared" si="78"/>
        <v/>
      </c>
      <c r="P95" s="497" t="str">
        <f t="shared" si="78"/>
        <v/>
      </c>
      <c r="Q95" s="501"/>
      <c r="R95" s="502"/>
      <c r="S95" s="502"/>
      <c r="T95" s="503"/>
      <c r="U95" s="346"/>
      <c r="V95" s="347"/>
      <c r="X95" s="297"/>
      <c r="Y95" s="297"/>
    </row>
    <row r="96" spans="2:25" ht="10.5" customHeight="1">
      <c r="B96" s="437" t="s">
        <v>8</v>
      </c>
      <c r="C96" s="372"/>
      <c r="D96" s="372"/>
      <c r="E96" s="372"/>
      <c r="F96" s="372"/>
      <c r="G96" s="372"/>
      <c r="H96" s="372"/>
      <c r="I96" s="372"/>
      <c r="J96" s="372"/>
      <c r="K96" s="512"/>
      <c r="L96" s="512"/>
      <c r="M96" s="184" t="str">
        <f>IF(SUM(M64:P95)=0, "", SUM(M64:P95))</f>
        <v/>
      </c>
      <c r="N96" s="185"/>
      <c r="O96" s="185"/>
      <c r="P96" s="186"/>
      <c r="Q96" s="506"/>
      <c r="R96" s="507"/>
      <c r="S96" s="507"/>
      <c r="T96" s="508"/>
      <c r="U96" s="344"/>
      <c r="V96" s="345"/>
      <c r="X96" s="297"/>
      <c r="Y96" s="297"/>
    </row>
    <row r="97" spans="2:25" ht="10.5" customHeight="1" thickBot="1">
      <c r="B97" s="438"/>
      <c r="C97" s="298"/>
      <c r="D97" s="298"/>
      <c r="E97" s="298"/>
      <c r="F97" s="298"/>
      <c r="G97" s="298"/>
      <c r="H97" s="298"/>
      <c r="I97" s="298"/>
      <c r="J97" s="298"/>
      <c r="K97" s="513"/>
      <c r="L97" s="513"/>
      <c r="M97" s="187"/>
      <c r="N97" s="188"/>
      <c r="O97" s="188"/>
      <c r="P97" s="189"/>
      <c r="Q97" s="509"/>
      <c r="R97" s="510"/>
      <c r="S97" s="510"/>
      <c r="T97" s="511"/>
      <c r="U97" s="431"/>
      <c r="V97" s="432"/>
      <c r="X97" s="297"/>
      <c r="Y97" s="297"/>
    </row>
    <row r="98" spans="2:25">
      <c r="B98" s="36" t="s">
        <v>61</v>
      </c>
      <c r="K98" s="48"/>
      <c r="L98" s="48"/>
      <c r="M98" s="48"/>
      <c r="N98" s="49"/>
      <c r="O98" s="49"/>
      <c r="P98" s="49"/>
      <c r="Q98" s="49"/>
      <c r="R98" s="49"/>
      <c r="S98" s="49"/>
    </row>
    <row r="99" spans="2:25" ht="12" customHeight="1">
      <c r="B99" s="297" t="s">
        <v>25</v>
      </c>
      <c r="C99" s="297"/>
      <c r="D99" s="297" t="str">
        <f>IF(D1="", "", D1)</f>
        <v/>
      </c>
      <c r="K99" s="48"/>
      <c r="L99" s="48"/>
      <c r="M99" s="48"/>
      <c r="N99" s="49"/>
      <c r="O99" s="49"/>
      <c r="P99" s="49"/>
      <c r="Q99" s="49"/>
      <c r="R99" s="49"/>
      <c r="S99" s="49"/>
    </row>
    <row r="100" spans="2:25" ht="10.199999999999999" customHeight="1" thickBot="1">
      <c r="B100" s="298"/>
      <c r="C100" s="298"/>
      <c r="D100" s="298"/>
      <c r="K100" s="48"/>
      <c r="L100" s="48"/>
      <c r="M100" s="48"/>
      <c r="N100" s="49"/>
      <c r="O100" s="49"/>
      <c r="P100" s="49"/>
      <c r="Q100" s="49"/>
      <c r="R100" s="49"/>
      <c r="S100" s="49"/>
    </row>
    <row r="101" spans="2:25" ht="12" customHeight="1">
      <c r="K101" s="48"/>
      <c r="L101" s="48"/>
      <c r="M101" s="48"/>
      <c r="N101" s="433" t="s">
        <v>18</v>
      </c>
      <c r="O101" s="435" t="str">
        <f>IF(O3="", "", O3)</f>
        <v/>
      </c>
      <c r="P101" s="433" t="s">
        <v>17</v>
      </c>
      <c r="Q101" s="435" t="str">
        <f>IF(Q3="", "", Q3)</f>
        <v/>
      </c>
      <c r="R101" s="433" t="s">
        <v>0</v>
      </c>
      <c r="S101" s="435" t="str">
        <f>IF(S3="", "", S3)</f>
        <v/>
      </c>
      <c r="T101" s="297" t="s">
        <v>1</v>
      </c>
    </row>
    <row r="102" spans="2:25" ht="12" customHeight="1">
      <c r="K102" s="48"/>
      <c r="L102" s="48"/>
      <c r="M102" s="48"/>
      <c r="N102" s="434"/>
      <c r="O102" s="436"/>
      <c r="P102" s="434"/>
      <c r="Q102" s="436"/>
      <c r="R102" s="434"/>
      <c r="S102" s="436"/>
      <c r="T102" s="374"/>
      <c r="V102" s="57"/>
    </row>
    <row r="103" spans="2:25" ht="12" customHeight="1">
      <c r="B103" s="547" t="s">
        <v>18</v>
      </c>
      <c r="C103" s="547"/>
      <c r="D103" s="589" t="str">
        <f>IF(総括請求書!$D$5="","",総括請求書!$D$5)</f>
        <v/>
      </c>
      <c r="E103" s="551" t="s">
        <v>17</v>
      </c>
      <c r="F103" s="589" t="str">
        <f>IF(総括請求書!$F$5="","",総括請求書!$F$5)</f>
        <v/>
      </c>
      <c r="G103" s="551" t="s">
        <v>72</v>
      </c>
      <c r="K103" s="48"/>
      <c r="L103" s="48"/>
      <c r="M103" s="48"/>
      <c r="N103" s="49"/>
      <c r="O103" s="49"/>
      <c r="P103" s="49"/>
      <c r="Q103" s="49"/>
      <c r="R103" s="49"/>
      <c r="S103" s="49"/>
      <c r="V103" s="57"/>
    </row>
    <row r="104" spans="2:25" ht="13.95" customHeight="1">
      <c r="B104" s="547"/>
      <c r="C104" s="547"/>
      <c r="D104" s="589"/>
      <c r="E104" s="551"/>
      <c r="F104" s="589"/>
      <c r="G104" s="551"/>
      <c r="I104" s="284" t="s">
        <v>15</v>
      </c>
      <c r="J104" s="284"/>
      <c r="K104" s="284"/>
      <c r="L104" s="284"/>
      <c r="M104" s="48"/>
      <c r="N104" s="52" t="s">
        <v>13</v>
      </c>
      <c r="O104" s="566">
        <f>IF(O6="", "", O6)</f>
        <v>0</v>
      </c>
      <c r="P104" s="566"/>
      <c r="Q104" s="566"/>
      <c r="R104" s="566"/>
      <c r="S104" s="566"/>
      <c r="T104" s="567"/>
      <c r="V104" s="53" t="s">
        <v>16</v>
      </c>
    </row>
    <row r="105" spans="2:25" ht="13.95" customHeight="1" thickBot="1">
      <c r="I105" s="285"/>
      <c r="J105" s="285"/>
      <c r="K105" s="285"/>
      <c r="L105" s="285"/>
      <c r="M105" s="48"/>
      <c r="N105" s="19"/>
      <c r="O105" s="568"/>
      <c r="P105" s="568"/>
      <c r="Q105" s="568"/>
      <c r="R105" s="568"/>
      <c r="S105" s="568"/>
      <c r="T105" s="569"/>
      <c r="U105" s="54"/>
      <c r="V105" s="424"/>
    </row>
    <row r="106" spans="2:25" ht="12" customHeight="1" thickBot="1">
      <c r="K106" s="48"/>
      <c r="L106" s="48"/>
      <c r="M106" s="48"/>
      <c r="N106" s="19" t="s">
        <v>14</v>
      </c>
      <c r="O106" s="570">
        <f>IF(O8="", "", O8)</f>
        <v>0</v>
      </c>
      <c r="P106" s="570"/>
      <c r="Q106" s="570"/>
      <c r="R106" s="570"/>
      <c r="S106" s="570"/>
      <c r="T106" s="571"/>
      <c r="U106" s="54"/>
      <c r="V106" s="424"/>
    </row>
    <row r="107" spans="2:25" ht="12" customHeight="1">
      <c r="B107" s="305" t="s">
        <v>9</v>
      </c>
      <c r="C107" s="449"/>
      <c r="D107" s="451" t="str">
        <f>IF(D9="", "", D9)</f>
        <v/>
      </c>
      <c r="E107" s="312" t="s">
        <v>11</v>
      </c>
      <c r="F107" s="454" t="str">
        <f>IF(F9="", "", F9)</f>
        <v/>
      </c>
      <c r="G107" s="318" t="s">
        <v>12</v>
      </c>
      <c r="H107" s="457" t="str">
        <f>IF(H9="", "", H9)</f>
        <v/>
      </c>
      <c r="I107" s="458"/>
      <c r="J107" s="458"/>
      <c r="K107" s="458"/>
      <c r="L107" s="459"/>
      <c r="M107" s="48"/>
      <c r="N107" s="19"/>
      <c r="O107" s="570"/>
      <c r="P107" s="570"/>
      <c r="Q107" s="570"/>
      <c r="R107" s="570"/>
      <c r="S107" s="570"/>
      <c r="T107" s="571"/>
      <c r="U107" s="55"/>
      <c r="V107" s="424"/>
    </row>
    <row r="108" spans="2:25" ht="12" customHeight="1">
      <c r="B108" s="307"/>
      <c r="C108" s="450"/>
      <c r="D108" s="452"/>
      <c r="E108" s="313"/>
      <c r="F108" s="455"/>
      <c r="G108" s="319"/>
      <c r="H108" s="460"/>
      <c r="I108" s="461"/>
      <c r="J108" s="461"/>
      <c r="K108" s="461"/>
      <c r="L108" s="462"/>
      <c r="M108" s="44"/>
      <c r="N108" s="21" t="s">
        <v>39</v>
      </c>
      <c r="O108" s="427">
        <f>IF(O59="", "", O59)</f>
        <v>0</v>
      </c>
      <c r="P108" s="427"/>
      <c r="Q108" s="427"/>
      <c r="R108" s="427"/>
      <c r="S108" s="427"/>
      <c r="T108" s="428"/>
      <c r="U108" s="55"/>
      <c r="V108" s="424"/>
    </row>
    <row r="109" spans="2:25" ht="12" customHeight="1" thickBot="1">
      <c r="B109" s="330" t="s">
        <v>10</v>
      </c>
      <c r="C109" s="466"/>
      <c r="D109" s="453"/>
      <c r="E109" s="314"/>
      <c r="F109" s="456"/>
      <c r="G109" s="320"/>
      <c r="H109" s="463"/>
      <c r="I109" s="464"/>
      <c r="J109" s="464"/>
      <c r="K109" s="464"/>
      <c r="L109" s="465"/>
      <c r="M109" s="44"/>
      <c r="N109" s="22" t="s">
        <v>41</v>
      </c>
      <c r="O109" s="429">
        <f>IF(O60="", "", O60)</f>
        <v>0</v>
      </c>
      <c r="P109" s="429"/>
      <c r="Q109" s="429"/>
      <c r="R109" s="429"/>
      <c r="S109" s="429"/>
      <c r="T109" s="430"/>
      <c r="U109" s="56"/>
      <c r="V109" s="424"/>
    </row>
    <row r="110" spans="2:25" ht="9" customHeight="1" thickBot="1">
      <c r="K110" s="48"/>
      <c r="L110" s="48"/>
      <c r="M110" s="48"/>
      <c r="N110" s="49"/>
      <c r="O110" s="49"/>
      <c r="P110" s="49"/>
      <c r="Q110" s="49"/>
      <c r="R110" s="49"/>
      <c r="S110" s="49"/>
    </row>
    <row r="111" spans="2:25" ht="10.5" customHeight="1">
      <c r="B111" s="368" t="s">
        <v>0</v>
      </c>
      <c r="C111" s="370" t="s">
        <v>1</v>
      </c>
      <c r="D111" s="344" t="s">
        <v>2</v>
      </c>
      <c r="E111" s="372"/>
      <c r="F111" s="372"/>
      <c r="G111" s="372"/>
      <c r="H111" s="373"/>
      <c r="I111" s="344" t="s">
        <v>3</v>
      </c>
      <c r="J111" s="373"/>
      <c r="K111" s="492" t="s">
        <v>4</v>
      </c>
      <c r="L111" s="492" t="s">
        <v>5</v>
      </c>
      <c r="M111" s="471" t="s">
        <v>6</v>
      </c>
      <c r="N111" s="472"/>
      <c r="O111" s="472"/>
      <c r="P111" s="473"/>
      <c r="Q111" s="338" t="s">
        <v>7</v>
      </c>
      <c r="R111" s="339"/>
      <c r="S111" s="339"/>
      <c r="T111" s="340"/>
      <c r="U111" s="344" t="s">
        <v>22</v>
      </c>
      <c r="V111" s="345"/>
    </row>
    <row r="112" spans="2:25" ht="10.5" customHeight="1">
      <c r="B112" s="369"/>
      <c r="C112" s="371"/>
      <c r="D112" s="346"/>
      <c r="E112" s="374"/>
      <c r="F112" s="374"/>
      <c r="G112" s="374"/>
      <c r="H112" s="375"/>
      <c r="I112" s="346"/>
      <c r="J112" s="375"/>
      <c r="K112" s="493"/>
      <c r="L112" s="493"/>
      <c r="M112" s="474"/>
      <c r="N112" s="434"/>
      <c r="O112" s="434"/>
      <c r="P112" s="475"/>
      <c r="Q112" s="341"/>
      <c r="R112" s="342"/>
      <c r="S112" s="342"/>
      <c r="T112" s="343"/>
      <c r="U112" s="346"/>
      <c r="V112" s="347"/>
    </row>
    <row r="113" spans="2:25" ht="10.5" customHeight="1">
      <c r="B113" s="476" t="str">
        <f>IF(B15="", "", B15)</f>
        <v/>
      </c>
      <c r="C113" s="478" t="str">
        <f>IF(C15="", "", C15)</f>
        <v/>
      </c>
      <c r="D113" s="480" t="str">
        <f>IF(D15="", "", D15)</f>
        <v/>
      </c>
      <c r="E113" s="481"/>
      <c r="F113" s="481"/>
      <c r="G113" s="481"/>
      <c r="H113" s="482"/>
      <c r="I113" s="480" t="str">
        <f>IF(I15="", "", I15)</f>
        <v/>
      </c>
      <c r="J113" s="482"/>
      <c r="K113" s="486" t="str">
        <f>IF(K64="", "", K64)</f>
        <v/>
      </c>
      <c r="L113" s="596" t="str">
        <f t="shared" ref="L113" si="79">IF(L15="", "", L15)</f>
        <v/>
      </c>
      <c r="M113" s="490" t="str">
        <f>IF(M15="", "", M15)</f>
        <v/>
      </c>
      <c r="N113" s="494" t="str">
        <f>IF(N15="", "", N15)</f>
        <v/>
      </c>
      <c r="O113" s="494" t="str">
        <f t="shared" ref="O113:P113" si="80">IF(P64="", "", P64)</f>
        <v/>
      </c>
      <c r="P113" s="495" t="str">
        <f t="shared" si="80"/>
        <v/>
      </c>
      <c r="Q113" s="514" t="str">
        <f>IF(Q15="", "", Q15)</f>
        <v/>
      </c>
      <c r="R113" s="515"/>
      <c r="S113" s="515"/>
      <c r="T113" s="516"/>
      <c r="U113" s="504" t="str">
        <f>IF(U15="", "", U15)</f>
        <v/>
      </c>
      <c r="V113" s="505"/>
      <c r="X113" s="297"/>
      <c r="Y113" s="297"/>
    </row>
    <row r="114" spans="2:25" ht="10.5" customHeight="1">
      <c r="B114" s="477"/>
      <c r="C114" s="479"/>
      <c r="D114" s="483"/>
      <c r="E114" s="484"/>
      <c r="F114" s="484"/>
      <c r="G114" s="484"/>
      <c r="H114" s="485"/>
      <c r="I114" s="483"/>
      <c r="J114" s="485"/>
      <c r="K114" s="487"/>
      <c r="L114" s="597"/>
      <c r="M114" s="491"/>
      <c r="N114" s="496" t="str">
        <f t="shared" ref="N114:P115" si="81">IF(O65="", "", O65)</f>
        <v/>
      </c>
      <c r="O114" s="496" t="str">
        <f t="shared" si="81"/>
        <v/>
      </c>
      <c r="P114" s="497" t="str">
        <f t="shared" si="81"/>
        <v/>
      </c>
      <c r="Q114" s="517"/>
      <c r="R114" s="518"/>
      <c r="S114" s="518"/>
      <c r="T114" s="519"/>
      <c r="U114" s="346"/>
      <c r="V114" s="347"/>
      <c r="X114" s="297"/>
      <c r="Y114" s="297"/>
    </row>
    <row r="115" spans="2:25" ht="10.5" customHeight="1">
      <c r="B115" s="476" t="str">
        <f t="shared" ref="B115:C115" si="82">IF(B17="", "", B17)</f>
        <v/>
      </c>
      <c r="C115" s="478" t="str">
        <f t="shared" si="82"/>
        <v/>
      </c>
      <c r="D115" s="480" t="str">
        <f t="shared" ref="D115" si="83">IF(D17="", "", D17)</f>
        <v/>
      </c>
      <c r="E115" s="481"/>
      <c r="F115" s="481"/>
      <c r="G115" s="481"/>
      <c r="H115" s="482"/>
      <c r="I115" s="480" t="str">
        <f t="shared" ref="I115" si="84">IF(I17="", "", I17)</f>
        <v/>
      </c>
      <c r="J115" s="482"/>
      <c r="K115" s="486" t="str">
        <f t="shared" ref="K115" si="85">IF(K66="", "", K66)</f>
        <v/>
      </c>
      <c r="L115" s="596" t="str">
        <f t="shared" ref="L115:N115" si="86">IF(L17="", "", L17)</f>
        <v/>
      </c>
      <c r="M115" s="490" t="str">
        <f t="shared" si="86"/>
        <v/>
      </c>
      <c r="N115" s="494" t="str">
        <f t="shared" si="86"/>
        <v/>
      </c>
      <c r="O115" s="494" t="str">
        <f t="shared" si="81"/>
        <v/>
      </c>
      <c r="P115" s="495" t="str">
        <f t="shared" si="81"/>
        <v/>
      </c>
      <c r="Q115" s="514" t="str">
        <f t="shared" ref="Q115" si="87">IF(Q17="", "", Q17)</f>
        <v/>
      </c>
      <c r="R115" s="515"/>
      <c r="S115" s="515"/>
      <c r="T115" s="516"/>
      <c r="U115" s="504" t="str">
        <f t="shared" ref="U115" si="88">IF(U17="", "", U17)</f>
        <v/>
      </c>
      <c r="V115" s="505"/>
      <c r="X115" s="297"/>
      <c r="Y115" s="297"/>
    </row>
    <row r="116" spans="2:25" ht="10.5" customHeight="1">
      <c r="B116" s="477"/>
      <c r="C116" s="479"/>
      <c r="D116" s="483"/>
      <c r="E116" s="484"/>
      <c r="F116" s="484"/>
      <c r="G116" s="484"/>
      <c r="H116" s="485"/>
      <c r="I116" s="483"/>
      <c r="J116" s="485"/>
      <c r="K116" s="487"/>
      <c r="L116" s="597"/>
      <c r="M116" s="491"/>
      <c r="N116" s="496" t="str">
        <f t="shared" ref="N116:P117" si="89">IF(O67="", "", O67)</f>
        <v/>
      </c>
      <c r="O116" s="496" t="str">
        <f t="shared" si="89"/>
        <v/>
      </c>
      <c r="P116" s="497" t="str">
        <f t="shared" si="89"/>
        <v/>
      </c>
      <c r="Q116" s="517"/>
      <c r="R116" s="518"/>
      <c r="S116" s="518"/>
      <c r="T116" s="519"/>
      <c r="U116" s="346"/>
      <c r="V116" s="347"/>
      <c r="X116" s="297"/>
      <c r="Y116" s="297"/>
    </row>
    <row r="117" spans="2:25" ht="10.5" customHeight="1">
      <c r="B117" s="476" t="str">
        <f t="shared" ref="B117:C117" si="90">IF(B19="", "", B19)</f>
        <v/>
      </c>
      <c r="C117" s="478" t="str">
        <f t="shared" si="90"/>
        <v/>
      </c>
      <c r="D117" s="480" t="str">
        <f t="shared" ref="D117" si="91">IF(D19="", "", D19)</f>
        <v/>
      </c>
      <c r="E117" s="481"/>
      <c r="F117" s="481"/>
      <c r="G117" s="481"/>
      <c r="H117" s="482"/>
      <c r="I117" s="480" t="str">
        <f t="shared" ref="I117" si="92">IF(I19="", "", I19)</f>
        <v/>
      </c>
      <c r="J117" s="482"/>
      <c r="K117" s="486" t="str">
        <f t="shared" ref="K117" si="93">IF(K68="", "", K68)</f>
        <v/>
      </c>
      <c r="L117" s="596" t="str">
        <f t="shared" ref="L117:N117" si="94">IF(L19="", "", L19)</f>
        <v/>
      </c>
      <c r="M117" s="490" t="str">
        <f t="shared" si="94"/>
        <v/>
      </c>
      <c r="N117" s="494" t="str">
        <f t="shared" si="94"/>
        <v/>
      </c>
      <c r="O117" s="494" t="str">
        <f t="shared" si="89"/>
        <v/>
      </c>
      <c r="P117" s="495" t="str">
        <f t="shared" si="89"/>
        <v/>
      </c>
      <c r="Q117" s="514" t="str">
        <f t="shared" ref="Q117" si="95">IF(Q19="", "", Q19)</f>
        <v/>
      </c>
      <c r="R117" s="515"/>
      <c r="S117" s="515"/>
      <c r="T117" s="516"/>
      <c r="U117" s="504" t="str">
        <f t="shared" ref="U117" si="96">IF(U19="", "", U19)</f>
        <v/>
      </c>
      <c r="V117" s="505"/>
      <c r="X117" s="297"/>
      <c r="Y117" s="297"/>
    </row>
    <row r="118" spans="2:25" ht="10.5" customHeight="1">
      <c r="B118" s="477"/>
      <c r="C118" s="479"/>
      <c r="D118" s="483"/>
      <c r="E118" s="484"/>
      <c r="F118" s="484"/>
      <c r="G118" s="484"/>
      <c r="H118" s="485"/>
      <c r="I118" s="483"/>
      <c r="J118" s="485"/>
      <c r="K118" s="487"/>
      <c r="L118" s="597"/>
      <c r="M118" s="491"/>
      <c r="N118" s="496" t="str">
        <f t="shared" ref="N118:P119" si="97">IF(O69="", "", O69)</f>
        <v/>
      </c>
      <c r="O118" s="496" t="str">
        <f t="shared" si="97"/>
        <v/>
      </c>
      <c r="P118" s="497" t="str">
        <f t="shared" si="97"/>
        <v/>
      </c>
      <c r="Q118" s="517"/>
      <c r="R118" s="518"/>
      <c r="S118" s="518"/>
      <c r="T118" s="519"/>
      <c r="U118" s="346"/>
      <c r="V118" s="347"/>
      <c r="X118" s="297"/>
      <c r="Y118" s="297"/>
    </row>
    <row r="119" spans="2:25" ht="10.5" customHeight="1">
      <c r="B119" s="476" t="str">
        <f t="shared" ref="B119:C119" si="98">IF(B21="", "", B21)</f>
        <v/>
      </c>
      <c r="C119" s="478" t="str">
        <f t="shared" si="98"/>
        <v/>
      </c>
      <c r="D119" s="480" t="str">
        <f t="shared" ref="D119" si="99">IF(D21="", "", D21)</f>
        <v/>
      </c>
      <c r="E119" s="481"/>
      <c r="F119" s="481"/>
      <c r="G119" s="481"/>
      <c r="H119" s="482"/>
      <c r="I119" s="480" t="str">
        <f t="shared" ref="I119" si="100">IF(I21="", "", I21)</f>
        <v/>
      </c>
      <c r="J119" s="482"/>
      <c r="K119" s="486" t="str">
        <f t="shared" ref="K119" si="101">IF(K70="", "", K70)</f>
        <v/>
      </c>
      <c r="L119" s="596" t="str">
        <f t="shared" ref="L119:N119" si="102">IF(L21="", "", L21)</f>
        <v/>
      </c>
      <c r="M119" s="490" t="str">
        <f t="shared" si="102"/>
        <v/>
      </c>
      <c r="N119" s="494" t="str">
        <f t="shared" si="102"/>
        <v/>
      </c>
      <c r="O119" s="494" t="str">
        <f t="shared" si="97"/>
        <v/>
      </c>
      <c r="P119" s="495" t="str">
        <f t="shared" si="97"/>
        <v/>
      </c>
      <c r="Q119" s="514" t="str">
        <f t="shared" ref="Q119" si="103">IF(Q21="", "", Q21)</f>
        <v/>
      </c>
      <c r="R119" s="515"/>
      <c r="S119" s="515"/>
      <c r="T119" s="516"/>
      <c r="U119" s="504" t="str">
        <f t="shared" ref="U119" si="104">IF(U21="", "", U21)</f>
        <v/>
      </c>
      <c r="V119" s="505"/>
      <c r="X119" s="297"/>
      <c r="Y119" s="297"/>
    </row>
    <row r="120" spans="2:25" ht="10.5" customHeight="1">
      <c r="B120" s="477"/>
      <c r="C120" s="479"/>
      <c r="D120" s="483"/>
      <c r="E120" s="484"/>
      <c r="F120" s="484"/>
      <c r="G120" s="484"/>
      <c r="H120" s="485"/>
      <c r="I120" s="483"/>
      <c r="J120" s="485"/>
      <c r="K120" s="487"/>
      <c r="L120" s="597"/>
      <c r="M120" s="491"/>
      <c r="N120" s="496" t="str">
        <f t="shared" ref="N120:P121" si="105">IF(O71="", "", O71)</f>
        <v/>
      </c>
      <c r="O120" s="496" t="str">
        <f t="shared" si="105"/>
        <v/>
      </c>
      <c r="P120" s="497" t="str">
        <f t="shared" si="105"/>
        <v/>
      </c>
      <c r="Q120" s="517"/>
      <c r="R120" s="518"/>
      <c r="S120" s="518"/>
      <c r="T120" s="519"/>
      <c r="U120" s="346"/>
      <c r="V120" s="347"/>
      <c r="X120" s="297"/>
      <c r="Y120" s="297"/>
    </row>
    <row r="121" spans="2:25" ht="10.5" customHeight="1">
      <c r="B121" s="476" t="str">
        <f t="shared" ref="B121:C121" si="106">IF(B23="", "", B23)</f>
        <v/>
      </c>
      <c r="C121" s="478" t="str">
        <f t="shared" si="106"/>
        <v/>
      </c>
      <c r="D121" s="480" t="str">
        <f t="shared" ref="D121" si="107">IF(D23="", "", D23)</f>
        <v/>
      </c>
      <c r="E121" s="481"/>
      <c r="F121" s="481"/>
      <c r="G121" s="481"/>
      <c r="H121" s="482"/>
      <c r="I121" s="480" t="str">
        <f t="shared" ref="I121" si="108">IF(I23="", "", I23)</f>
        <v/>
      </c>
      <c r="J121" s="482"/>
      <c r="K121" s="486" t="str">
        <f t="shared" ref="K121" si="109">IF(K72="", "", K72)</f>
        <v/>
      </c>
      <c r="L121" s="596" t="str">
        <f t="shared" ref="L121:N121" si="110">IF(L23="", "", L23)</f>
        <v/>
      </c>
      <c r="M121" s="490" t="str">
        <f t="shared" si="110"/>
        <v/>
      </c>
      <c r="N121" s="494" t="str">
        <f t="shared" si="110"/>
        <v/>
      </c>
      <c r="O121" s="494" t="str">
        <f t="shared" si="105"/>
        <v/>
      </c>
      <c r="P121" s="495" t="str">
        <f t="shared" si="105"/>
        <v/>
      </c>
      <c r="Q121" s="514" t="str">
        <f t="shared" ref="Q121" si="111">IF(Q23="", "", Q23)</f>
        <v/>
      </c>
      <c r="R121" s="515"/>
      <c r="S121" s="515"/>
      <c r="T121" s="516"/>
      <c r="U121" s="504" t="str">
        <f t="shared" ref="U121" si="112">IF(U23="", "", U23)</f>
        <v/>
      </c>
      <c r="V121" s="505"/>
      <c r="X121" s="297"/>
      <c r="Y121" s="297"/>
    </row>
    <row r="122" spans="2:25" ht="10.5" customHeight="1">
      <c r="B122" s="477"/>
      <c r="C122" s="479"/>
      <c r="D122" s="483"/>
      <c r="E122" s="484"/>
      <c r="F122" s="484"/>
      <c r="G122" s="484"/>
      <c r="H122" s="485"/>
      <c r="I122" s="483"/>
      <c r="J122" s="485"/>
      <c r="K122" s="487"/>
      <c r="L122" s="597"/>
      <c r="M122" s="491"/>
      <c r="N122" s="496" t="str">
        <f t="shared" ref="N122:P123" si="113">IF(O73="", "", O73)</f>
        <v/>
      </c>
      <c r="O122" s="496" t="str">
        <f t="shared" si="113"/>
        <v/>
      </c>
      <c r="P122" s="497" t="str">
        <f t="shared" si="113"/>
        <v/>
      </c>
      <c r="Q122" s="517"/>
      <c r="R122" s="518"/>
      <c r="S122" s="518"/>
      <c r="T122" s="519"/>
      <c r="U122" s="346"/>
      <c r="V122" s="347"/>
      <c r="X122" s="297"/>
      <c r="Y122" s="297"/>
    </row>
    <row r="123" spans="2:25" ht="10.5" customHeight="1">
      <c r="B123" s="476" t="str">
        <f t="shared" ref="B123:C123" si="114">IF(B25="", "", B25)</f>
        <v/>
      </c>
      <c r="C123" s="478" t="str">
        <f t="shared" si="114"/>
        <v/>
      </c>
      <c r="D123" s="480" t="str">
        <f t="shared" ref="D123" si="115">IF(D25="", "", D25)</f>
        <v/>
      </c>
      <c r="E123" s="481"/>
      <c r="F123" s="481"/>
      <c r="G123" s="481"/>
      <c r="H123" s="482"/>
      <c r="I123" s="480" t="str">
        <f t="shared" ref="I123" si="116">IF(I25="", "", I25)</f>
        <v/>
      </c>
      <c r="J123" s="482"/>
      <c r="K123" s="486" t="str">
        <f t="shared" ref="K123" si="117">IF(K74="", "", K74)</f>
        <v/>
      </c>
      <c r="L123" s="596" t="str">
        <f t="shared" ref="L123:N123" si="118">IF(L25="", "", L25)</f>
        <v/>
      </c>
      <c r="M123" s="490" t="str">
        <f t="shared" si="118"/>
        <v/>
      </c>
      <c r="N123" s="494" t="str">
        <f t="shared" si="118"/>
        <v/>
      </c>
      <c r="O123" s="494" t="str">
        <f t="shared" si="113"/>
        <v/>
      </c>
      <c r="P123" s="495" t="str">
        <f t="shared" si="113"/>
        <v/>
      </c>
      <c r="Q123" s="514" t="str">
        <f t="shared" ref="Q123" si="119">IF(Q25="", "", Q25)</f>
        <v/>
      </c>
      <c r="R123" s="515"/>
      <c r="S123" s="515"/>
      <c r="T123" s="516"/>
      <c r="U123" s="504" t="str">
        <f t="shared" ref="U123" si="120">IF(U25="", "", U25)</f>
        <v/>
      </c>
      <c r="V123" s="505"/>
      <c r="X123" s="297"/>
      <c r="Y123" s="297"/>
    </row>
    <row r="124" spans="2:25" ht="10.5" customHeight="1">
      <c r="B124" s="477"/>
      <c r="C124" s="479"/>
      <c r="D124" s="483"/>
      <c r="E124" s="484"/>
      <c r="F124" s="484"/>
      <c r="G124" s="484"/>
      <c r="H124" s="485"/>
      <c r="I124" s="483"/>
      <c r="J124" s="485"/>
      <c r="K124" s="487"/>
      <c r="L124" s="597"/>
      <c r="M124" s="491"/>
      <c r="N124" s="496" t="str">
        <f t="shared" ref="N124:P125" si="121">IF(O75="", "", O75)</f>
        <v/>
      </c>
      <c r="O124" s="496" t="str">
        <f t="shared" si="121"/>
        <v/>
      </c>
      <c r="P124" s="497" t="str">
        <f t="shared" si="121"/>
        <v/>
      </c>
      <c r="Q124" s="517"/>
      <c r="R124" s="518"/>
      <c r="S124" s="518"/>
      <c r="T124" s="519"/>
      <c r="U124" s="346"/>
      <c r="V124" s="347"/>
      <c r="X124" s="297"/>
      <c r="Y124" s="297"/>
    </row>
    <row r="125" spans="2:25" ht="10.5" customHeight="1">
      <c r="B125" s="476" t="str">
        <f t="shared" ref="B125:C125" si="122">IF(B27="", "", B27)</f>
        <v/>
      </c>
      <c r="C125" s="478" t="str">
        <f t="shared" si="122"/>
        <v/>
      </c>
      <c r="D125" s="480" t="str">
        <f t="shared" ref="D125" si="123">IF(D27="", "", D27)</f>
        <v/>
      </c>
      <c r="E125" s="481"/>
      <c r="F125" s="481"/>
      <c r="G125" s="481"/>
      <c r="H125" s="482"/>
      <c r="I125" s="480" t="str">
        <f t="shared" ref="I125" si="124">IF(I27="", "", I27)</f>
        <v/>
      </c>
      <c r="J125" s="482"/>
      <c r="K125" s="486" t="str">
        <f t="shared" ref="K125" si="125">IF(K76="", "", K76)</f>
        <v/>
      </c>
      <c r="L125" s="596" t="str">
        <f t="shared" ref="L125:N125" si="126">IF(L27="", "", L27)</f>
        <v/>
      </c>
      <c r="M125" s="490" t="str">
        <f t="shared" si="126"/>
        <v/>
      </c>
      <c r="N125" s="494" t="str">
        <f t="shared" si="126"/>
        <v/>
      </c>
      <c r="O125" s="494" t="str">
        <f t="shared" si="121"/>
        <v/>
      </c>
      <c r="P125" s="495" t="str">
        <f t="shared" si="121"/>
        <v/>
      </c>
      <c r="Q125" s="514" t="str">
        <f t="shared" ref="Q125" si="127">IF(Q27="", "", Q27)</f>
        <v/>
      </c>
      <c r="R125" s="515"/>
      <c r="S125" s="515"/>
      <c r="T125" s="516"/>
      <c r="U125" s="504" t="str">
        <f t="shared" ref="U125" si="128">IF(U27="", "", U27)</f>
        <v/>
      </c>
      <c r="V125" s="505"/>
      <c r="X125" s="297"/>
      <c r="Y125" s="297"/>
    </row>
    <row r="126" spans="2:25" ht="10.5" customHeight="1">
      <c r="B126" s="477"/>
      <c r="C126" s="479"/>
      <c r="D126" s="483"/>
      <c r="E126" s="484"/>
      <c r="F126" s="484"/>
      <c r="G126" s="484"/>
      <c r="H126" s="485"/>
      <c r="I126" s="483"/>
      <c r="J126" s="485"/>
      <c r="K126" s="487"/>
      <c r="L126" s="597"/>
      <c r="M126" s="491"/>
      <c r="N126" s="496" t="str">
        <f t="shared" ref="N126:P127" si="129">IF(O77="", "", O77)</f>
        <v/>
      </c>
      <c r="O126" s="496" t="str">
        <f t="shared" si="129"/>
        <v/>
      </c>
      <c r="P126" s="497" t="str">
        <f t="shared" si="129"/>
        <v/>
      </c>
      <c r="Q126" s="517"/>
      <c r="R126" s="518"/>
      <c r="S126" s="518"/>
      <c r="T126" s="519"/>
      <c r="U126" s="346"/>
      <c r="V126" s="347"/>
      <c r="X126" s="297"/>
      <c r="Y126" s="297"/>
    </row>
    <row r="127" spans="2:25" ht="10.5" customHeight="1">
      <c r="B127" s="476" t="str">
        <f t="shared" ref="B127:C127" si="130">IF(B29="", "", B29)</f>
        <v/>
      </c>
      <c r="C127" s="478" t="str">
        <f t="shared" si="130"/>
        <v/>
      </c>
      <c r="D127" s="480" t="str">
        <f t="shared" ref="D127" si="131">IF(D29="", "", D29)</f>
        <v/>
      </c>
      <c r="E127" s="481"/>
      <c r="F127" s="481"/>
      <c r="G127" s="481"/>
      <c r="H127" s="482"/>
      <c r="I127" s="480" t="str">
        <f t="shared" ref="I127" si="132">IF(I29="", "", I29)</f>
        <v/>
      </c>
      <c r="J127" s="482"/>
      <c r="K127" s="486" t="str">
        <f t="shared" ref="K127" si="133">IF(K78="", "", K78)</f>
        <v/>
      </c>
      <c r="L127" s="596" t="str">
        <f t="shared" ref="L127:N127" si="134">IF(L29="", "", L29)</f>
        <v/>
      </c>
      <c r="M127" s="490" t="str">
        <f t="shared" si="134"/>
        <v/>
      </c>
      <c r="N127" s="494" t="str">
        <f t="shared" si="134"/>
        <v/>
      </c>
      <c r="O127" s="494" t="str">
        <f t="shared" si="129"/>
        <v/>
      </c>
      <c r="P127" s="495" t="str">
        <f t="shared" si="129"/>
        <v/>
      </c>
      <c r="Q127" s="514" t="str">
        <f t="shared" ref="Q127" si="135">IF(Q29="", "", Q29)</f>
        <v/>
      </c>
      <c r="R127" s="515"/>
      <c r="S127" s="515"/>
      <c r="T127" s="516"/>
      <c r="U127" s="504" t="str">
        <f t="shared" ref="U127" si="136">IF(U29="", "", U29)</f>
        <v/>
      </c>
      <c r="V127" s="505"/>
      <c r="X127" s="297"/>
      <c r="Y127" s="297"/>
    </row>
    <row r="128" spans="2:25" ht="10.5" customHeight="1">
      <c r="B128" s="477"/>
      <c r="C128" s="479"/>
      <c r="D128" s="483"/>
      <c r="E128" s="484"/>
      <c r="F128" s="484"/>
      <c r="G128" s="484"/>
      <c r="H128" s="485"/>
      <c r="I128" s="483"/>
      <c r="J128" s="485"/>
      <c r="K128" s="487"/>
      <c r="L128" s="597"/>
      <c r="M128" s="491"/>
      <c r="N128" s="496" t="str">
        <f t="shared" ref="N128:P129" si="137">IF(O79="", "", O79)</f>
        <v/>
      </c>
      <c r="O128" s="496" t="str">
        <f t="shared" si="137"/>
        <v/>
      </c>
      <c r="P128" s="497" t="str">
        <f t="shared" si="137"/>
        <v/>
      </c>
      <c r="Q128" s="517"/>
      <c r="R128" s="518"/>
      <c r="S128" s="518"/>
      <c r="T128" s="519"/>
      <c r="U128" s="346"/>
      <c r="V128" s="347"/>
      <c r="X128" s="297"/>
      <c r="Y128" s="297"/>
    </row>
    <row r="129" spans="2:25" ht="10.5" customHeight="1">
      <c r="B129" s="476" t="str">
        <f t="shared" ref="B129:C129" si="138">IF(B31="", "", B31)</f>
        <v/>
      </c>
      <c r="C129" s="478" t="str">
        <f t="shared" si="138"/>
        <v/>
      </c>
      <c r="D129" s="480" t="str">
        <f t="shared" ref="D129" si="139">IF(D31="", "", D31)</f>
        <v/>
      </c>
      <c r="E129" s="481"/>
      <c r="F129" s="481"/>
      <c r="G129" s="481"/>
      <c r="H129" s="482"/>
      <c r="I129" s="480" t="str">
        <f t="shared" ref="I129" si="140">IF(I31="", "", I31)</f>
        <v/>
      </c>
      <c r="J129" s="482"/>
      <c r="K129" s="486" t="str">
        <f t="shared" ref="K129" si="141">IF(K80="", "", K80)</f>
        <v/>
      </c>
      <c r="L129" s="596" t="str">
        <f t="shared" ref="L129:N129" si="142">IF(L31="", "", L31)</f>
        <v/>
      </c>
      <c r="M129" s="490" t="str">
        <f t="shared" si="142"/>
        <v/>
      </c>
      <c r="N129" s="494" t="str">
        <f t="shared" si="142"/>
        <v/>
      </c>
      <c r="O129" s="494" t="str">
        <f t="shared" si="137"/>
        <v/>
      </c>
      <c r="P129" s="495" t="str">
        <f t="shared" si="137"/>
        <v/>
      </c>
      <c r="Q129" s="514" t="str">
        <f t="shared" ref="Q129" si="143">IF(Q31="", "", Q31)</f>
        <v/>
      </c>
      <c r="R129" s="515"/>
      <c r="S129" s="515"/>
      <c r="T129" s="516"/>
      <c r="U129" s="504" t="str">
        <f t="shared" ref="U129" si="144">IF(U31="", "", U31)</f>
        <v/>
      </c>
      <c r="V129" s="505"/>
      <c r="X129" s="297"/>
      <c r="Y129" s="297"/>
    </row>
    <row r="130" spans="2:25" ht="10.5" customHeight="1">
      <c r="B130" s="477"/>
      <c r="C130" s="479"/>
      <c r="D130" s="483"/>
      <c r="E130" s="484"/>
      <c r="F130" s="484"/>
      <c r="G130" s="484"/>
      <c r="H130" s="485"/>
      <c r="I130" s="483"/>
      <c r="J130" s="485"/>
      <c r="K130" s="487"/>
      <c r="L130" s="597"/>
      <c r="M130" s="491"/>
      <c r="N130" s="496" t="str">
        <f t="shared" ref="N130:P131" si="145">IF(O81="", "", O81)</f>
        <v/>
      </c>
      <c r="O130" s="496" t="str">
        <f t="shared" si="145"/>
        <v/>
      </c>
      <c r="P130" s="497" t="str">
        <f t="shared" si="145"/>
        <v/>
      </c>
      <c r="Q130" s="517"/>
      <c r="R130" s="518"/>
      <c r="S130" s="518"/>
      <c r="T130" s="519"/>
      <c r="U130" s="346"/>
      <c r="V130" s="347"/>
      <c r="X130" s="297"/>
      <c r="Y130" s="297"/>
    </row>
    <row r="131" spans="2:25" ht="10.5" customHeight="1">
      <c r="B131" s="476" t="str">
        <f t="shared" ref="B131:C131" si="146">IF(B33="", "", B33)</f>
        <v/>
      </c>
      <c r="C131" s="478" t="str">
        <f t="shared" si="146"/>
        <v/>
      </c>
      <c r="D131" s="480" t="str">
        <f t="shared" ref="D131" si="147">IF(D33="", "", D33)</f>
        <v/>
      </c>
      <c r="E131" s="481"/>
      <c r="F131" s="481"/>
      <c r="G131" s="481"/>
      <c r="H131" s="482"/>
      <c r="I131" s="480" t="str">
        <f t="shared" ref="I131:I143" si="148">IF(I33="", "", I33)</f>
        <v/>
      </c>
      <c r="J131" s="482"/>
      <c r="K131" s="486" t="str">
        <f t="shared" ref="K131" si="149">IF(K82="", "", K82)</f>
        <v/>
      </c>
      <c r="L131" s="596" t="str">
        <f t="shared" ref="L131:N131" si="150">IF(L33="", "", L33)</f>
        <v/>
      </c>
      <c r="M131" s="490" t="str">
        <f t="shared" si="150"/>
        <v/>
      </c>
      <c r="N131" s="494" t="str">
        <f t="shared" si="150"/>
        <v/>
      </c>
      <c r="O131" s="494" t="str">
        <f t="shared" si="145"/>
        <v/>
      </c>
      <c r="P131" s="495" t="str">
        <f t="shared" si="145"/>
        <v/>
      </c>
      <c r="Q131" s="514" t="str">
        <f t="shared" ref="Q131" si="151">IF(Q33="", "", Q33)</f>
        <v/>
      </c>
      <c r="R131" s="515"/>
      <c r="S131" s="515"/>
      <c r="T131" s="516"/>
      <c r="U131" s="504" t="str">
        <f t="shared" ref="U131:U143" si="152">IF(U33="", "", U33)</f>
        <v/>
      </c>
      <c r="V131" s="505"/>
      <c r="X131" s="297"/>
      <c r="Y131" s="297"/>
    </row>
    <row r="132" spans="2:25" ht="10.5" customHeight="1">
      <c r="B132" s="477"/>
      <c r="C132" s="479"/>
      <c r="D132" s="483"/>
      <c r="E132" s="484"/>
      <c r="F132" s="484"/>
      <c r="G132" s="484"/>
      <c r="H132" s="485"/>
      <c r="I132" s="483"/>
      <c r="J132" s="485"/>
      <c r="K132" s="487"/>
      <c r="L132" s="597"/>
      <c r="M132" s="491"/>
      <c r="N132" s="496" t="str">
        <f t="shared" ref="N132:P133" si="153">IF(O83="", "", O83)</f>
        <v/>
      </c>
      <c r="O132" s="496" t="str">
        <f t="shared" si="153"/>
        <v/>
      </c>
      <c r="P132" s="497" t="str">
        <f t="shared" si="153"/>
        <v/>
      </c>
      <c r="Q132" s="517"/>
      <c r="R132" s="518"/>
      <c r="S132" s="518"/>
      <c r="T132" s="519"/>
      <c r="U132" s="346"/>
      <c r="V132" s="347"/>
      <c r="X132" s="297"/>
      <c r="Y132" s="297"/>
    </row>
    <row r="133" spans="2:25" ht="10.5" customHeight="1">
      <c r="B133" s="476" t="str">
        <f t="shared" ref="B133:C133" si="154">IF(B35="", "", B35)</f>
        <v/>
      </c>
      <c r="C133" s="478" t="str">
        <f t="shared" si="154"/>
        <v/>
      </c>
      <c r="D133" s="480" t="str">
        <f t="shared" ref="D133:D143" si="155">IF(D35="", "", D35)</f>
        <v/>
      </c>
      <c r="E133" s="481"/>
      <c r="F133" s="481"/>
      <c r="G133" s="481"/>
      <c r="H133" s="482"/>
      <c r="I133" s="480" t="str">
        <f t="shared" si="148"/>
        <v/>
      </c>
      <c r="J133" s="482"/>
      <c r="K133" s="486" t="str">
        <f t="shared" ref="K133" si="156">IF(K84="", "", K84)</f>
        <v/>
      </c>
      <c r="L133" s="596" t="str">
        <f t="shared" ref="L133:N133" si="157">IF(L35="", "", L35)</f>
        <v/>
      </c>
      <c r="M133" s="490" t="str">
        <f t="shared" si="157"/>
        <v/>
      </c>
      <c r="N133" s="494" t="str">
        <f t="shared" si="157"/>
        <v/>
      </c>
      <c r="O133" s="494" t="str">
        <f t="shared" si="153"/>
        <v/>
      </c>
      <c r="P133" s="495" t="str">
        <f t="shared" si="153"/>
        <v/>
      </c>
      <c r="Q133" s="514" t="str">
        <f t="shared" ref="Q133:Q143" si="158">IF(Q35="", "", Q35)</f>
        <v/>
      </c>
      <c r="R133" s="515"/>
      <c r="S133" s="515"/>
      <c r="T133" s="516"/>
      <c r="U133" s="504" t="str">
        <f t="shared" si="152"/>
        <v/>
      </c>
      <c r="V133" s="505"/>
      <c r="X133" s="297"/>
      <c r="Y133" s="297"/>
    </row>
    <row r="134" spans="2:25" ht="10.5" customHeight="1">
      <c r="B134" s="477"/>
      <c r="C134" s="479"/>
      <c r="D134" s="483"/>
      <c r="E134" s="484"/>
      <c r="F134" s="484"/>
      <c r="G134" s="484"/>
      <c r="H134" s="485"/>
      <c r="I134" s="483"/>
      <c r="J134" s="485"/>
      <c r="K134" s="487"/>
      <c r="L134" s="597"/>
      <c r="M134" s="491"/>
      <c r="N134" s="496" t="str">
        <f t="shared" ref="N134:P135" si="159">IF(O85="", "", O85)</f>
        <v/>
      </c>
      <c r="O134" s="496" t="str">
        <f t="shared" si="159"/>
        <v/>
      </c>
      <c r="P134" s="497" t="str">
        <f t="shared" si="159"/>
        <v/>
      </c>
      <c r="Q134" s="517"/>
      <c r="R134" s="518"/>
      <c r="S134" s="518"/>
      <c r="T134" s="519"/>
      <c r="U134" s="346"/>
      <c r="V134" s="347"/>
      <c r="X134" s="297"/>
      <c r="Y134" s="297"/>
    </row>
    <row r="135" spans="2:25" ht="10.5" customHeight="1">
      <c r="B135" s="476" t="str">
        <f t="shared" ref="B135:C135" si="160">IF(B37="", "", B37)</f>
        <v/>
      </c>
      <c r="C135" s="478" t="str">
        <f t="shared" si="160"/>
        <v/>
      </c>
      <c r="D135" s="480" t="str">
        <f t="shared" si="155"/>
        <v/>
      </c>
      <c r="E135" s="481"/>
      <c r="F135" s="481"/>
      <c r="G135" s="481"/>
      <c r="H135" s="482"/>
      <c r="I135" s="480" t="str">
        <f t="shared" si="148"/>
        <v/>
      </c>
      <c r="J135" s="482"/>
      <c r="K135" s="486" t="str">
        <f t="shared" ref="K135" si="161">IF(K86="", "", K86)</f>
        <v/>
      </c>
      <c r="L135" s="596" t="str">
        <f t="shared" ref="L135:N135" si="162">IF(L37="", "", L37)</f>
        <v/>
      </c>
      <c r="M135" s="490" t="str">
        <f t="shared" si="162"/>
        <v/>
      </c>
      <c r="N135" s="494" t="str">
        <f t="shared" si="162"/>
        <v/>
      </c>
      <c r="O135" s="494" t="str">
        <f t="shared" si="159"/>
        <v/>
      </c>
      <c r="P135" s="495" t="str">
        <f t="shared" si="159"/>
        <v/>
      </c>
      <c r="Q135" s="514" t="str">
        <f t="shared" si="158"/>
        <v/>
      </c>
      <c r="R135" s="515"/>
      <c r="S135" s="515"/>
      <c r="T135" s="516"/>
      <c r="U135" s="504" t="str">
        <f t="shared" si="152"/>
        <v/>
      </c>
      <c r="V135" s="505"/>
      <c r="X135" s="297"/>
      <c r="Y135" s="297"/>
    </row>
    <row r="136" spans="2:25" ht="10.5" customHeight="1">
      <c r="B136" s="477"/>
      <c r="C136" s="479"/>
      <c r="D136" s="483"/>
      <c r="E136" s="484"/>
      <c r="F136" s="484"/>
      <c r="G136" s="484"/>
      <c r="H136" s="485"/>
      <c r="I136" s="483"/>
      <c r="J136" s="485"/>
      <c r="K136" s="487"/>
      <c r="L136" s="597"/>
      <c r="M136" s="491"/>
      <c r="N136" s="496" t="str">
        <f t="shared" ref="N136:P137" si="163">IF(O87="", "", O87)</f>
        <v/>
      </c>
      <c r="O136" s="496" t="str">
        <f t="shared" si="163"/>
        <v/>
      </c>
      <c r="P136" s="497" t="str">
        <f t="shared" si="163"/>
        <v/>
      </c>
      <c r="Q136" s="517"/>
      <c r="R136" s="518"/>
      <c r="S136" s="518"/>
      <c r="T136" s="519"/>
      <c r="U136" s="346"/>
      <c r="V136" s="347"/>
      <c r="X136" s="297"/>
      <c r="Y136" s="297"/>
    </row>
    <row r="137" spans="2:25" ht="10.5" customHeight="1">
      <c r="B137" s="476" t="str">
        <f t="shared" ref="B137:C137" si="164">IF(B39="", "", B39)</f>
        <v/>
      </c>
      <c r="C137" s="478" t="str">
        <f t="shared" si="164"/>
        <v/>
      </c>
      <c r="D137" s="480" t="str">
        <f t="shared" si="155"/>
        <v/>
      </c>
      <c r="E137" s="481"/>
      <c r="F137" s="481"/>
      <c r="G137" s="481"/>
      <c r="H137" s="482"/>
      <c r="I137" s="480" t="str">
        <f t="shared" si="148"/>
        <v/>
      </c>
      <c r="J137" s="482"/>
      <c r="K137" s="486" t="str">
        <f t="shared" ref="K137" si="165">IF(K88="", "", K88)</f>
        <v/>
      </c>
      <c r="L137" s="596" t="str">
        <f t="shared" ref="L137:N137" si="166">IF(L39="", "", L39)</f>
        <v/>
      </c>
      <c r="M137" s="490" t="str">
        <f t="shared" si="166"/>
        <v/>
      </c>
      <c r="N137" s="494" t="str">
        <f t="shared" si="166"/>
        <v/>
      </c>
      <c r="O137" s="494" t="str">
        <f t="shared" si="163"/>
        <v/>
      </c>
      <c r="P137" s="495" t="str">
        <f t="shared" si="163"/>
        <v/>
      </c>
      <c r="Q137" s="514" t="str">
        <f t="shared" si="158"/>
        <v/>
      </c>
      <c r="R137" s="515"/>
      <c r="S137" s="515"/>
      <c r="T137" s="516"/>
      <c r="U137" s="504" t="str">
        <f t="shared" si="152"/>
        <v/>
      </c>
      <c r="V137" s="505"/>
      <c r="X137" s="297"/>
      <c r="Y137" s="297"/>
    </row>
    <row r="138" spans="2:25" ht="10.5" customHeight="1">
      <c r="B138" s="477"/>
      <c r="C138" s="479"/>
      <c r="D138" s="483"/>
      <c r="E138" s="484"/>
      <c r="F138" s="484"/>
      <c r="G138" s="484"/>
      <c r="H138" s="485"/>
      <c r="I138" s="483"/>
      <c r="J138" s="485"/>
      <c r="K138" s="487"/>
      <c r="L138" s="597"/>
      <c r="M138" s="491"/>
      <c r="N138" s="496" t="str">
        <f t="shared" ref="N138:P139" si="167">IF(O89="", "", O89)</f>
        <v/>
      </c>
      <c r="O138" s="496" t="str">
        <f t="shared" si="167"/>
        <v/>
      </c>
      <c r="P138" s="497" t="str">
        <f t="shared" si="167"/>
        <v/>
      </c>
      <c r="Q138" s="517"/>
      <c r="R138" s="518"/>
      <c r="S138" s="518"/>
      <c r="T138" s="519"/>
      <c r="U138" s="346"/>
      <c r="V138" s="347"/>
      <c r="X138" s="297"/>
      <c r="Y138" s="297"/>
    </row>
    <row r="139" spans="2:25" ht="10.5" customHeight="1">
      <c r="B139" s="476" t="str">
        <f t="shared" ref="B139:C139" si="168">IF(B41="", "", B41)</f>
        <v/>
      </c>
      <c r="C139" s="478" t="str">
        <f t="shared" si="168"/>
        <v/>
      </c>
      <c r="D139" s="480" t="str">
        <f t="shared" si="155"/>
        <v/>
      </c>
      <c r="E139" s="481"/>
      <c r="F139" s="481"/>
      <c r="G139" s="481"/>
      <c r="H139" s="482"/>
      <c r="I139" s="480" t="str">
        <f t="shared" si="148"/>
        <v/>
      </c>
      <c r="J139" s="482"/>
      <c r="K139" s="486" t="str">
        <f t="shared" ref="K139" si="169">IF(K90="", "", K90)</f>
        <v/>
      </c>
      <c r="L139" s="596" t="str">
        <f t="shared" ref="L139:N139" si="170">IF(L41="", "", L41)</f>
        <v/>
      </c>
      <c r="M139" s="490" t="str">
        <f t="shared" si="170"/>
        <v/>
      </c>
      <c r="N139" s="494" t="str">
        <f t="shared" si="170"/>
        <v/>
      </c>
      <c r="O139" s="494" t="str">
        <f t="shared" si="167"/>
        <v/>
      </c>
      <c r="P139" s="495" t="str">
        <f t="shared" si="167"/>
        <v/>
      </c>
      <c r="Q139" s="514" t="str">
        <f t="shared" si="158"/>
        <v/>
      </c>
      <c r="R139" s="515"/>
      <c r="S139" s="515"/>
      <c r="T139" s="516"/>
      <c r="U139" s="504" t="str">
        <f t="shared" si="152"/>
        <v/>
      </c>
      <c r="V139" s="505"/>
      <c r="X139" s="297"/>
      <c r="Y139" s="297"/>
    </row>
    <row r="140" spans="2:25" ht="10.5" customHeight="1">
      <c r="B140" s="477"/>
      <c r="C140" s="479"/>
      <c r="D140" s="483"/>
      <c r="E140" s="484"/>
      <c r="F140" s="484"/>
      <c r="G140" s="484"/>
      <c r="H140" s="485"/>
      <c r="I140" s="483"/>
      <c r="J140" s="485"/>
      <c r="K140" s="487"/>
      <c r="L140" s="597"/>
      <c r="M140" s="491"/>
      <c r="N140" s="496" t="str">
        <f t="shared" ref="N140:P141" si="171">IF(O91="", "", O91)</f>
        <v/>
      </c>
      <c r="O140" s="496" t="str">
        <f t="shared" si="171"/>
        <v/>
      </c>
      <c r="P140" s="497" t="str">
        <f t="shared" si="171"/>
        <v/>
      </c>
      <c r="Q140" s="517"/>
      <c r="R140" s="518"/>
      <c r="S140" s="518"/>
      <c r="T140" s="519"/>
      <c r="U140" s="346"/>
      <c r="V140" s="347"/>
      <c r="X140" s="297"/>
      <c r="Y140" s="297"/>
    </row>
    <row r="141" spans="2:25" ht="10.5" customHeight="1">
      <c r="B141" s="476" t="str">
        <f t="shared" ref="B141:C141" si="172">IF(B43="", "", B43)</f>
        <v/>
      </c>
      <c r="C141" s="478" t="str">
        <f t="shared" si="172"/>
        <v/>
      </c>
      <c r="D141" s="480" t="str">
        <f t="shared" si="155"/>
        <v/>
      </c>
      <c r="E141" s="481"/>
      <c r="F141" s="481"/>
      <c r="G141" s="481"/>
      <c r="H141" s="482"/>
      <c r="I141" s="480" t="str">
        <f t="shared" si="148"/>
        <v/>
      </c>
      <c r="J141" s="482"/>
      <c r="K141" s="486" t="str">
        <f t="shared" ref="K141" si="173">IF(K92="", "", K92)</f>
        <v/>
      </c>
      <c r="L141" s="596" t="str">
        <f t="shared" ref="L141:N141" si="174">IF(L43="", "", L43)</f>
        <v/>
      </c>
      <c r="M141" s="490" t="str">
        <f t="shared" si="174"/>
        <v/>
      </c>
      <c r="N141" s="494" t="str">
        <f t="shared" si="174"/>
        <v/>
      </c>
      <c r="O141" s="494" t="str">
        <f t="shared" si="171"/>
        <v/>
      </c>
      <c r="P141" s="495" t="str">
        <f t="shared" si="171"/>
        <v/>
      </c>
      <c r="Q141" s="514" t="str">
        <f t="shared" si="158"/>
        <v/>
      </c>
      <c r="R141" s="515"/>
      <c r="S141" s="515"/>
      <c r="T141" s="516"/>
      <c r="U141" s="504" t="str">
        <f t="shared" si="152"/>
        <v/>
      </c>
      <c r="V141" s="505"/>
      <c r="X141" s="297"/>
      <c r="Y141" s="297"/>
    </row>
    <row r="142" spans="2:25" ht="10.5" customHeight="1">
      <c r="B142" s="477"/>
      <c r="C142" s="479"/>
      <c r="D142" s="483"/>
      <c r="E142" s="484"/>
      <c r="F142" s="484"/>
      <c r="G142" s="484"/>
      <c r="H142" s="485"/>
      <c r="I142" s="483"/>
      <c r="J142" s="485"/>
      <c r="K142" s="487"/>
      <c r="L142" s="597"/>
      <c r="M142" s="491"/>
      <c r="N142" s="496" t="str">
        <f t="shared" ref="N142:P143" si="175">IF(O93="", "", O93)</f>
        <v/>
      </c>
      <c r="O142" s="496" t="str">
        <f t="shared" si="175"/>
        <v/>
      </c>
      <c r="P142" s="497" t="str">
        <f t="shared" si="175"/>
        <v/>
      </c>
      <c r="Q142" s="517"/>
      <c r="R142" s="518"/>
      <c r="S142" s="518"/>
      <c r="T142" s="519"/>
      <c r="U142" s="346"/>
      <c r="V142" s="347"/>
      <c r="X142" s="297"/>
      <c r="Y142" s="297"/>
    </row>
    <row r="143" spans="2:25" ht="10.5" customHeight="1">
      <c r="B143" s="476" t="str">
        <f t="shared" ref="B143:C143" si="176">IF(B45="", "", B45)</f>
        <v/>
      </c>
      <c r="C143" s="478" t="str">
        <f t="shared" si="176"/>
        <v/>
      </c>
      <c r="D143" s="480" t="str">
        <f t="shared" si="155"/>
        <v/>
      </c>
      <c r="E143" s="481"/>
      <c r="F143" s="481"/>
      <c r="G143" s="481"/>
      <c r="H143" s="482"/>
      <c r="I143" s="480" t="str">
        <f t="shared" si="148"/>
        <v/>
      </c>
      <c r="J143" s="482"/>
      <c r="K143" s="486" t="str">
        <f t="shared" ref="K143" si="177">IF(K94="", "", K94)</f>
        <v/>
      </c>
      <c r="L143" s="596" t="str">
        <f t="shared" ref="L143:N143" si="178">IF(L45="", "", L45)</f>
        <v/>
      </c>
      <c r="M143" s="490" t="str">
        <f t="shared" si="178"/>
        <v/>
      </c>
      <c r="N143" s="494" t="str">
        <f t="shared" si="178"/>
        <v/>
      </c>
      <c r="O143" s="494" t="str">
        <f t="shared" si="175"/>
        <v/>
      </c>
      <c r="P143" s="495" t="str">
        <f t="shared" si="175"/>
        <v/>
      </c>
      <c r="Q143" s="514" t="str">
        <f t="shared" si="158"/>
        <v/>
      </c>
      <c r="R143" s="515"/>
      <c r="S143" s="515"/>
      <c r="T143" s="516"/>
      <c r="U143" s="504" t="str">
        <f t="shared" si="152"/>
        <v/>
      </c>
      <c r="V143" s="505"/>
      <c r="X143" s="297"/>
      <c r="Y143" s="297"/>
    </row>
    <row r="144" spans="2:25" ht="10.5" customHeight="1" thickBot="1">
      <c r="B144" s="477"/>
      <c r="C144" s="479"/>
      <c r="D144" s="483"/>
      <c r="E144" s="484"/>
      <c r="F144" s="484"/>
      <c r="G144" s="484"/>
      <c r="H144" s="485"/>
      <c r="I144" s="483"/>
      <c r="J144" s="485"/>
      <c r="K144" s="487"/>
      <c r="L144" s="597"/>
      <c r="M144" s="491"/>
      <c r="N144" s="496" t="str">
        <f t="shared" ref="N144:P144" si="179">IF(O95="", "", O95)</f>
        <v/>
      </c>
      <c r="O144" s="496" t="str">
        <f t="shared" si="179"/>
        <v/>
      </c>
      <c r="P144" s="497" t="str">
        <f t="shared" si="179"/>
        <v/>
      </c>
      <c r="Q144" s="517"/>
      <c r="R144" s="518"/>
      <c r="S144" s="518"/>
      <c r="T144" s="519"/>
      <c r="U144" s="346"/>
      <c r="V144" s="347"/>
      <c r="X144" s="297"/>
      <c r="Y144" s="297"/>
    </row>
    <row r="145" spans="2:25" ht="10.5" customHeight="1">
      <c r="B145" s="437" t="s">
        <v>8</v>
      </c>
      <c r="C145" s="372"/>
      <c r="D145" s="372"/>
      <c r="E145" s="372"/>
      <c r="F145" s="372"/>
      <c r="G145" s="372"/>
      <c r="H145" s="372"/>
      <c r="I145" s="372"/>
      <c r="J145" s="372"/>
      <c r="K145" s="512"/>
      <c r="L145" s="520"/>
      <c r="M145" s="184" t="str">
        <f>IF(SUM(M113:P144)=0, "", SUM(M113:P144))</f>
        <v/>
      </c>
      <c r="N145" s="185"/>
      <c r="O145" s="185"/>
      <c r="P145" s="186"/>
      <c r="Q145" s="506"/>
      <c r="R145" s="507"/>
      <c r="S145" s="507"/>
      <c r="T145" s="508"/>
      <c r="U145" s="344"/>
      <c r="V145" s="345"/>
      <c r="X145" s="297"/>
      <c r="Y145" s="297"/>
    </row>
    <row r="146" spans="2:25" ht="10.5" customHeight="1" thickBot="1">
      <c r="B146" s="438"/>
      <c r="C146" s="298"/>
      <c r="D146" s="298"/>
      <c r="E146" s="298"/>
      <c r="F146" s="298"/>
      <c r="G146" s="298"/>
      <c r="H146" s="298"/>
      <c r="I146" s="298"/>
      <c r="J146" s="298"/>
      <c r="K146" s="513"/>
      <c r="L146" s="521"/>
      <c r="M146" s="187"/>
      <c r="N146" s="188"/>
      <c r="O146" s="188"/>
      <c r="P146" s="189"/>
      <c r="Q146" s="509"/>
      <c r="R146" s="510"/>
      <c r="S146" s="510"/>
      <c r="T146" s="511"/>
      <c r="U146" s="431"/>
      <c r="V146" s="432"/>
      <c r="X146" s="297"/>
      <c r="Y146" s="297"/>
    </row>
    <row r="147" spans="2:25" ht="16.05" customHeight="1">
      <c r="B147" s="36" t="s">
        <v>61</v>
      </c>
      <c r="K147" s="48"/>
      <c r="L147" s="48"/>
      <c r="M147" s="48"/>
      <c r="N147" s="49"/>
      <c r="O147" s="49"/>
      <c r="P147" s="49"/>
      <c r="Q147" s="49"/>
      <c r="R147" s="49"/>
      <c r="S147" s="49"/>
    </row>
  </sheetData>
  <sheetProtection algorithmName="SHA-512" hashValue="KZMSgizoSeSSUic0reR7BUtMYsd9fKStrtvl1arKa5PQPa6QOniQ4mTJHdrNGK4YXQIASF+TjrMJt/5AfEWy2Q==" saltValue="yZHiHk3ACKWnAanG0Fae0w==" spinCount="100000" sheet="1" selectLockedCells="1"/>
  <protectedRanges>
    <protectedRange sqref="M96:P97 M145:P146 M47:P48 N15:P46" name="範囲1"/>
    <protectedRange sqref="M17:M46" name="範囲1_1"/>
    <protectedRange sqref="M15:M16" name="範囲1_2"/>
  </protectedRanges>
  <mergeCells count="704">
    <mergeCell ref="O8:T9"/>
    <mergeCell ref="O10:T10"/>
    <mergeCell ref="O11:T11"/>
    <mergeCell ref="B1:C2"/>
    <mergeCell ref="D1:D2"/>
    <mergeCell ref="N3:N4"/>
    <mergeCell ref="O3:O4"/>
    <mergeCell ref="P3:P4"/>
    <mergeCell ref="Q3:Q4"/>
    <mergeCell ref="B5:C6"/>
    <mergeCell ref="D5:D6"/>
    <mergeCell ref="E5:E6"/>
    <mergeCell ref="F5:F6"/>
    <mergeCell ref="G5:G6"/>
    <mergeCell ref="B9:C10"/>
    <mergeCell ref="D9:D11"/>
    <mergeCell ref="E9:E11"/>
    <mergeCell ref="F9:F11"/>
    <mergeCell ref="G9:G11"/>
    <mergeCell ref="H9:L11"/>
    <mergeCell ref="B11:C11"/>
    <mergeCell ref="R3:R4"/>
    <mergeCell ref="S3:S4"/>
    <mergeCell ref="T3:T4"/>
    <mergeCell ref="Q13:T14"/>
    <mergeCell ref="U13:V14"/>
    <mergeCell ref="B15:B16"/>
    <mergeCell ref="C15:C16"/>
    <mergeCell ref="D15:H16"/>
    <mergeCell ref="I15:J16"/>
    <mergeCell ref="K15:K16"/>
    <mergeCell ref="L15:L16"/>
    <mergeCell ref="M15:M16"/>
    <mergeCell ref="B13:B14"/>
    <mergeCell ref="C13:C14"/>
    <mergeCell ref="D13:H14"/>
    <mergeCell ref="I13:J14"/>
    <mergeCell ref="K13:K14"/>
    <mergeCell ref="L13:L14"/>
    <mergeCell ref="N15:P16"/>
    <mergeCell ref="Q15:T16"/>
    <mergeCell ref="U15:V16"/>
    <mergeCell ref="I6:L7"/>
    <mergeCell ref="O6:T7"/>
    <mergeCell ref="V7:V11"/>
    <mergeCell ref="B17:B18"/>
    <mergeCell ref="C17:C18"/>
    <mergeCell ref="D17:H18"/>
    <mergeCell ref="I17:J18"/>
    <mergeCell ref="K17:K18"/>
    <mergeCell ref="B19:B20"/>
    <mergeCell ref="C19:C20"/>
    <mergeCell ref="D19:H20"/>
    <mergeCell ref="I19:J20"/>
    <mergeCell ref="K19:K20"/>
    <mergeCell ref="L19:L20"/>
    <mergeCell ref="M19:M20"/>
    <mergeCell ref="N19:P20"/>
    <mergeCell ref="Q19:T20"/>
    <mergeCell ref="L17:L18"/>
    <mergeCell ref="M17:M18"/>
    <mergeCell ref="N17:P18"/>
    <mergeCell ref="Q17:T18"/>
    <mergeCell ref="U17:V18"/>
    <mergeCell ref="U19:V20"/>
    <mergeCell ref="M13:P14"/>
    <mergeCell ref="B21:B22"/>
    <mergeCell ref="C21:C22"/>
    <mergeCell ref="D21:H22"/>
    <mergeCell ref="I21:J22"/>
    <mergeCell ref="K21:K22"/>
    <mergeCell ref="L21:L22"/>
    <mergeCell ref="M21:M22"/>
    <mergeCell ref="N21:P22"/>
    <mergeCell ref="Q21:T22"/>
    <mergeCell ref="U21:V22"/>
    <mergeCell ref="Y21:Y22"/>
    <mergeCell ref="B23:B24"/>
    <mergeCell ref="C23:C24"/>
    <mergeCell ref="D23:H24"/>
    <mergeCell ref="I23:J24"/>
    <mergeCell ref="K23:K24"/>
    <mergeCell ref="Y23:Y24"/>
    <mergeCell ref="B25:B26"/>
    <mergeCell ref="C25:C26"/>
    <mergeCell ref="D25:H26"/>
    <mergeCell ref="I25:J26"/>
    <mergeCell ref="K25:K26"/>
    <mergeCell ref="L25:L26"/>
    <mergeCell ref="M25:M26"/>
    <mergeCell ref="N25:P26"/>
    <mergeCell ref="Q25:T26"/>
    <mergeCell ref="L23:L24"/>
    <mergeCell ref="M23:M24"/>
    <mergeCell ref="N23:P24"/>
    <mergeCell ref="Q23:T24"/>
    <mergeCell ref="U23:V24"/>
    <mergeCell ref="X23:X24"/>
    <mergeCell ref="U25:V26"/>
    <mergeCell ref="X25:X26"/>
    <mergeCell ref="Y25:Y26"/>
    <mergeCell ref="B27:B28"/>
    <mergeCell ref="C27:C28"/>
    <mergeCell ref="D27:H28"/>
    <mergeCell ref="I27:J28"/>
    <mergeCell ref="K27:K28"/>
    <mergeCell ref="L27:L28"/>
    <mergeCell ref="M27:M28"/>
    <mergeCell ref="N27:P28"/>
    <mergeCell ref="Q27:T28"/>
    <mergeCell ref="U27:V28"/>
    <mergeCell ref="X27:X28"/>
    <mergeCell ref="Y27:Y28"/>
    <mergeCell ref="B29:B30"/>
    <mergeCell ref="C29:C30"/>
    <mergeCell ref="D29:H30"/>
    <mergeCell ref="I29:J30"/>
    <mergeCell ref="K29:K30"/>
    <mergeCell ref="Y29:Y30"/>
    <mergeCell ref="B31:B32"/>
    <mergeCell ref="C31:C32"/>
    <mergeCell ref="D31:H32"/>
    <mergeCell ref="I31:J32"/>
    <mergeCell ref="K31:K32"/>
    <mergeCell ref="L31:L32"/>
    <mergeCell ref="M31:M32"/>
    <mergeCell ref="N31:P32"/>
    <mergeCell ref="Q31:T32"/>
    <mergeCell ref="L29:L30"/>
    <mergeCell ref="M29:M30"/>
    <mergeCell ref="N29:P30"/>
    <mergeCell ref="Q29:T30"/>
    <mergeCell ref="U29:V30"/>
    <mergeCell ref="X29:X30"/>
    <mergeCell ref="U31:V32"/>
    <mergeCell ref="X31:X32"/>
    <mergeCell ref="Y31:Y32"/>
    <mergeCell ref="U33:V34"/>
    <mergeCell ref="X33:X34"/>
    <mergeCell ref="Y33:Y34"/>
    <mergeCell ref="B35:B36"/>
    <mergeCell ref="C35:C36"/>
    <mergeCell ref="D35:H36"/>
    <mergeCell ref="I35:J36"/>
    <mergeCell ref="K35:K36"/>
    <mergeCell ref="Y35:Y36"/>
    <mergeCell ref="L35:L36"/>
    <mergeCell ref="M35:M36"/>
    <mergeCell ref="N35:P36"/>
    <mergeCell ref="Q35:T36"/>
    <mergeCell ref="U35:V36"/>
    <mergeCell ref="X35:X36"/>
    <mergeCell ref="B33:B34"/>
    <mergeCell ref="C33:C34"/>
    <mergeCell ref="D33:H34"/>
    <mergeCell ref="I33:J34"/>
    <mergeCell ref="K33:K34"/>
    <mergeCell ref="L33:L34"/>
    <mergeCell ref="M33:M34"/>
    <mergeCell ref="N33:P34"/>
    <mergeCell ref="Q33:T34"/>
    <mergeCell ref="U37:V38"/>
    <mergeCell ref="X37:X38"/>
    <mergeCell ref="Y37:Y38"/>
    <mergeCell ref="B39:B40"/>
    <mergeCell ref="C39:C40"/>
    <mergeCell ref="D39:H40"/>
    <mergeCell ref="I39:J40"/>
    <mergeCell ref="K39:K40"/>
    <mergeCell ref="L39:L40"/>
    <mergeCell ref="M39:M40"/>
    <mergeCell ref="N39:P40"/>
    <mergeCell ref="Q39:T40"/>
    <mergeCell ref="U39:V40"/>
    <mergeCell ref="X39:X40"/>
    <mergeCell ref="Y39:Y40"/>
    <mergeCell ref="B37:B38"/>
    <mergeCell ref="C37:C38"/>
    <mergeCell ref="D37:H38"/>
    <mergeCell ref="I37:J38"/>
    <mergeCell ref="K37:K38"/>
    <mergeCell ref="L37:L38"/>
    <mergeCell ref="M37:M38"/>
    <mergeCell ref="N37:P38"/>
    <mergeCell ref="Q37:T38"/>
    <mergeCell ref="B41:B42"/>
    <mergeCell ref="C41:C42"/>
    <mergeCell ref="D41:H42"/>
    <mergeCell ref="I41:J42"/>
    <mergeCell ref="K41:K42"/>
    <mergeCell ref="Y41:Y42"/>
    <mergeCell ref="B43:B44"/>
    <mergeCell ref="C43:C44"/>
    <mergeCell ref="D43:H44"/>
    <mergeCell ref="I43:J44"/>
    <mergeCell ref="K43:K44"/>
    <mergeCell ref="L43:L44"/>
    <mergeCell ref="M43:M44"/>
    <mergeCell ref="N43:P44"/>
    <mergeCell ref="Q43:T44"/>
    <mergeCell ref="L41:L42"/>
    <mergeCell ref="M41:M42"/>
    <mergeCell ref="N41:P42"/>
    <mergeCell ref="Q41:T42"/>
    <mergeCell ref="U41:V42"/>
    <mergeCell ref="X41:X42"/>
    <mergeCell ref="U43:V44"/>
    <mergeCell ref="X43:X44"/>
    <mergeCell ref="Y43:Y44"/>
    <mergeCell ref="X47:X48"/>
    <mergeCell ref="Y47:Y48"/>
    <mergeCell ref="B50:C51"/>
    <mergeCell ref="D50:D51"/>
    <mergeCell ref="N45:P46"/>
    <mergeCell ref="Q45:T46"/>
    <mergeCell ref="U45:V46"/>
    <mergeCell ref="X45:X46"/>
    <mergeCell ref="Y45:Y46"/>
    <mergeCell ref="B47:H48"/>
    <mergeCell ref="I47:J48"/>
    <mergeCell ref="K47:K48"/>
    <mergeCell ref="L47:L48"/>
    <mergeCell ref="M47:P48"/>
    <mergeCell ref="B45:B46"/>
    <mergeCell ref="C45:C46"/>
    <mergeCell ref="D45:H46"/>
    <mergeCell ref="I45:J46"/>
    <mergeCell ref="K45:K46"/>
    <mergeCell ref="L45:L46"/>
    <mergeCell ref="M45:M46"/>
    <mergeCell ref="Q47:T48"/>
    <mergeCell ref="U47:V48"/>
    <mergeCell ref="T52:T53"/>
    <mergeCell ref="I55:L56"/>
    <mergeCell ref="O55:T56"/>
    <mergeCell ref="V56:V60"/>
    <mergeCell ref="O57:T58"/>
    <mergeCell ref="B58:C59"/>
    <mergeCell ref="D58:D60"/>
    <mergeCell ref="E58:E60"/>
    <mergeCell ref="F58:F60"/>
    <mergeCell ref="G58:G60"/>
    <mergeCell ref="N52:N53"/>
    <mergeCell ref="O52:O53"/>
    <mergeCell ref="P52:P53"/>
    <mergeCell ref="Q52:Q53"/>
    <mergeCell ref="R52:R53"/>
    <mergeCell ref="S52:S53"/>
    <mergeCell ref="B54:C55"/>
    <mergeCell ref="D54:D55"/>
    <mergeCell ref="E54:E55"/>
    <mergeCell ref="F54:F55"/>
    <mergeCell ref="G54:G55"/>
    <mergeCell ref="H58:L60"/>
    <mergeCell ref="O59:T59"/>
    <mergeCell ref="B60:C60"/>
    <mergeCell ref="O60:T60"/>
    <mergeCell ref="B62:B63"/>
    <mergeCell ref="C62:C63"/>
    <mergeCell ref="D62:H63"/>
    <mergeCell ref="I62:J63"/>
    <mergeCell ref="K62:K63"/>
    <mergeCell ref="L62:L63"/>
    <mergeCell ref="M62:P63"/>
    <mergeCell ref="Q62:T63"/>
    <mergeCell ref="U62:V63"/>
    <mergeCell ref="B64:B65"/>
    <mergeCell ref="C64:C65"/>
    <mergeCell ref="D64:H65"/>
    <mergeCell ref="I64:J65"/>
    <mergeCell ref="K64:K65"/>
    <mergeCell ref="L64:L65"/>
    <mergeCell ref="M64:M65"/>
    <mergeCell ref="N64:P65"/>
    <mergeCell ref="Q64:T65"/>
    <mergeCell ref="U64:V65"/>
    <mergeCell ref="X64:X65"/>
    <mergeCell ref="Y64:Y65"/>
    <mergeCell ref="B66:B67"/>
    <mergeCell ref="C66:C67"/>
    <mergeCell ref="D66:H67"/>
    <mergeCell ref="I66:J67"/>
    <mergeCell ref="K66:K67"/>
    <mergeCell ref="Y66:Y67"/>
    <mergeCell ref="B68:B69"/>
    <mergeCell ref="C68:C69"/>
    <mergeCell ref="D68:H69"/>
    <mergeCell ref="I68:J69"/>
    <mergeCell ref="K68:K69"/>
    <mergeCell ref="L68:L69"/>
    <mergeCell ref="M68:M69"/>
    <mergeCell ref="N68:P69"/>
    <mergeCell ref="Q68:T69"/>
    <mergeCell ref="L66:L67"/>
    <mergeCell ref="M66:M67"/>
    <mergeCell ref="N66:P67"/>
    <mergeCell ref="Q66:T67"/>
    <mergeCell ref="U66:V67"/>
    <mergeCell ref="X66:X67"/>
    <mergeCell ref="U68:V69"/>
    <mergeCell ref="X68:X69"/>
    <mergeCell ref="Y68:Y69"/>
    <mergeCell ref="B70:B71"/>
    <mergeCell ref="C70:C71"/>
    <mergeCell ref="D70:H71"/>
    <mergeCell ref="I70:J71"/>
    <mergeCell ref="K70:K71"/>
    <mergeCell ref="L70:L71"/>
    <mergeCell ref="M70:M71"/>
    <mergeCell ref="N70:P71"/>
    <mergeCell ref="Q70:T71"/>
    <mergeCell ref="U70:V71"/>
    <mergeCell ref="X70:X71"/>
    <mergeCell ref="Y70:Y71"/>
    <mergeCell ref="B72:B73"/>
    <mergeCell ref="C72:C73"/>
    <mergeCell ref="D72:H73"/>
    <mergeCell ref="I72:J73"/>
    <mergeCell ref="K72:K73"/>
    <mergeCell ref="Y72:Y73"/>
    <mergeCell ref="B74:B75"/>
    <mergeCell ref="C74:C75"/>
    <mergeCell ref="D74:H75"/>
    <mergeCell ref="I74:J75"/>
    <mergeCell ref="K74:K75"/>
    <mergeCell ref="L74:L75"/>
    <mergeCell ref="M74:M75"/>
    <mergeCell ref="N74:P75"/>
    <mergeCell ref="Q74:T75"/>
    <mergeCell ref="L72:L73"/>
    <mergeCell ref="M72:M73"/>
    <mergeCell ref="N72:P73"/>
    <mergeCell ref="Q72:T73"/>
    <mergeCell ref="U72:V73"/>
    <mergeCell ref="X72:X73"/>
    <mergeCell ref="U74:V75"/>
    <mergeCell ref="X74:X75"/>
    <mergeCell ref="Y74:Y75"/>
    <mergeCell ref="U76:V77"/>
    <mergeCell ref="X76:X77"/>
    <mergeCell ref="Y76:Y77"/>
    <mergeCell ref="B78:B79"/>
    <mergeCell ref="C78:C79"/>
    <mergeCell ref="D78:H79"/>
    <mergeCell ref="I78:J79"/>
    <mergeCell ref="K78:K79"/>
    <mergeCell ref="Y78:Y79"/>
    <mergeCell ref="L78:L79"/>
    <mergeCell ref="M78:M79"/>
    <mergeCell ref="N78:P79"/>
    <mergeCell ref="Q78:T79"/>
    <mergeCell ref="U78:V79"/>
    <mergeCell ref="X78:X79"/>
    <mergeCell ref="B76:B77"/>
    <mergeCell ref="C76:C77"/>
    <mergeCell ref="D76:H77"/>
    <mergeCell ref="I76:J77"/>
    <mergeCell ref="K76:K77"/>
    <mergeCell ref="L76:L77"/>
    <mergeCell ref="M76:M77"/>
    <mergeCell ref="N76:P77"/>
    <mergeCell ref="Q76:T77"/>
    <mergeCell ref="U80:V81"/>
    <mergeCell ref="X80:X81"/>
    <mergeCell ref="Y80:Y81"/>
    <mergeCell ref="B82:B83"/>
    <mergeCell ref="C82:C83"/>
    <mergeCell ref="D82:H83"/>
    <mergeCell ref="I82:J83"/>
    <mergeCell ref="K82:K83"/>
    <mergeCell ref="L82:L83"/>
    <mergeCell ref="M82:M83"/>
    <mergeCell ref="N82:P83"/>
    <mergeCell ref="Q82:T83"/>
    <mergeCell ref="U82:V83"/>
    <mergeCell ref="X82:X83"/>
    <mergeCell ref="Y82:Y83"/>
    <mergeCell ref="B80:B81"/>
    <mergeCell ref="C80:C81"/>
    <mergeCell ref="D80:H81"/>
    <mergeCell ref="I80:J81"/>
    <mergeCell ref="K80:K81"/>
    <mergeCell ref="L80:L81"/>
    <mergeCell ref="M80:M81"/>
    <mergeCell ref="N80:P81"/>
    <mergeCell ref="Q80:T81"/>
    <mergeCell ref="B84:B85"/>
    <mergeCell ref="C84:C85"/>
    <mergeCell ref="D84:H85"/>
    <mergeCell ref="I84:J85"/>
    <mergeCell ref="K84:K85"/>
    <mergeCell ref="Y84:Y85"/>
    <mergeCell ref="B86:B87"/>
    <mergeCell ref="C86:C87"/>
    <mergeCell ref="D86:H87"/>
    <mergeCell ref="I86:J87"/>
    <mergeCell ref="K86:K87"/>
    <mergeCell ref="L86:L87"/>
    <mergeCell ref="M86:M87"/>
    <mergeCell ref="N86:P87"/>
    <mergeCell ref="Q86:T87"/>
    <mergeCell ref="L84:L85"/>
    <mergeCell ref="M84:M85"/>
    <mergeCell ref="N84:P85"/>
    <mergeCell ref="Q84:T85"/>
    <mergeCell ref="U84:V85"/>
    <mergeCell ref="X84:X85"/>
    <mergeCell ref="U86:V87"/>
    <mergeCell ref="X86:X87"/>
    <mergeCell ref="Y86:Y87"/>
    <mergeCell ref="U88:V89"/>
    <mergeCell ref="X88:X89"/>
    <mergeCell ref="Y88:Y89"/>
    <mergeCell ref="B90:B91"/>
    <mergeCell ref="C90:C91"/>
    <mergeCell ref="D90:H91"/>
    <mergeCell ref="I90:J91"/>
    <mergeCell ref="K90:K91"/>
    <mergeCell ref="Y90:Y91"/>
    <mergeCell ref="L90:L91"/>
    <mergeCell ref="M90:M91"/>
    <mergeCell ref="N90:P91"/>
    <mergeCell ref="Q90:T91"/>
    <mergeCell ref="U90:V91"/>
    <mergeCell ref="X90:X91"/>
    <mergeCell ref="B88:B89"/>
    <mergeCell ref="C88:C89"/>
    <mergeCell ref="D88:H89"/>
    <mergeCell ref="I88:J89"/>
    <mergeCell ref="K88:K89"/>
    <mergeCell ref="L88:L89"/>
    <mergeCell ref="M88:M89"/>
    <mergeCell ref="N88:P89"/>
    <mergeCell ref="Q88:T89"/>
    <mergeCell ref="U92:V93"/>
    <mergeCell ref="X92:X93"/>
    <mergeCell ref="Y92:Y93"/>
    <mergeCell ref="B94:B95"/>
    <mergeCell ref="C94:C95"/>
    <mergeCell ref="D94:H95"/>
    <mergeCell ref="I94:J95"/>
    <mergeCell ref="K94:K95"/>
    <mergeCell ref="L94:L95"/>
    <mergeCell ref="M94:M95"/>
    <mergeCell ref="B92:B93"/>
    <mergeCell ref="C92:C93"/>
    <mergeCell ref="D92:H93"/>
    <mergeCell ref="I92:J93"/>
    <mergeCell ref="K92:K93"/>
    <mergeCell ref="L92:L93"/>
    <mergeCell ref="M92:M93"/>
    <mergeCell ref="N92:P93"/>
    <mergeCell ref="Q92:T93"/>
    <mergeCell ref="Q96:T97"/>
    <mergeCell ref="U96:V97"/>
    <mergeCell ref="X96:X97"/>
    <mergeCell ref="Y96:Y97"/>
    <mergeCell ref="B99:C100"/>
    <mergeCell ref="D99:D100"/>
    <mergeCell ref="N94:P95"/>
    <mergeCell ref="Q94:T95"/>
    <mergeCell ref="U94:V95"/>
    <mergeCell ref="X94:X95"/>
    <mergeCell ref="Y94:Y95"/>
    <mergeCell ref="B96:H97"/>
    <mergeCell ref="I96:J97"/>
    <mergeCell ref="K96:K97"/>
    <mergeCell ref="L96:L97"/>
    <mergeCell ref="M96:P97"/>
    <mergeCell ref="T101:T102"/>
    <mergeCell ref="I104:L105"/>
    <mergeCell ref="O104:T105"/>
    <mergeCell ref="V105:V109"/>
    <mergeCell ref="O106:T107"/>
    <mergeCell ref="B107:C108"/>
    <mergeCell ref="D107:D109"/>
    <mergeCell ref="E107:E109"/>
    <mergeCell ref="F107:F109"/>
    <mergeCell ref="G107:G109"/>
    <mergeCell ref="N101:N102"/>
    <mergeCell ref="O101:O102"/>
    <mergeCell ref="P101:P102"/>
    <mergeCell ref="Q101:Q102"/>
    <mergeCell ref="R101:R102"/>
    <mergeCell ref="S101:S102"/>
    <mergeCell ref="B103:C104"/>
    <mergeCell ref="D103:D104"/>
    <mergeCell ref="E103:E104"/>
    <mergeCell ref="F103:F104"/>
    <mergeCell ref="G103:G104"/>
    <mergeCell ref="H107:L109"/>
    <mergeCell ref="O108:T108"/>
    <mergeCell ref="B109:C109"/>
    <mergeCell ref="O109:T109"/>
    <mergeCell ref="B111:B112"/>
    <mergeCell ref="C111:C112"/>
    <mergeCell ref="D111:H112"/>
    <mergeCell ref="I111:J112"/>
    <mergeCell ref="K111:K112"/>
    <mergeCell ref="L111:L112"/>
    <mergeCell ref="M111:P112"/>
    <mergeCell ref="Q111:T112"/>
    <mergeCell ref="U111:V112"/>
    <mergeCell ref="B113:B114"/>
    <mergeCell ref="C113:C114"/>
    <mergeCell ref="D113:H114"/>
    <mergeCell ref="I113:J114"/>
    <mergeCell ref="K113:K114"/>
    <mergeCell ref="L113:L114"/>
    <mergeCell ref="M113:M114"/>
    <mergeCell ref="N113:P114"/>
    <mergeCell ref="Q113:T114"/>
    <mergeCell ref="U113:V114"/>
    <mergeCell ref="X113:X114"/>
    <mergeCell ref="Y113:Y114"/>
    <mergeCell ref="B115:B116"/>
    <mergeCell ref="C115:C116"/>
    <mergeCell ref="D115:H116"/>
    <mergeCell ref="I115:J116"/>
    <mergeCell ref="K115:K116"/>
    <mergeCell ref="Y115:Y116"/>
    <mergeCell ref="B117:B118"/>
    <mergeCell ref="C117:C118"/>
    <mergeCell ref="D117:H118"/>
    <mergeCell ref="I117:J118"/>
    <mergeCell ref="K117:K118"/>
    <mergeCell ref="L117:L118"/>
    <mergeCell ref="M117:M118"/>
    <mergeCell ref="N117:P118"/>
    <mergeCell ref="Q117:T118"/>
    <mergeCell ref="L115:L116"/>
    <mergeCell ref="M115:M116"/>
    <mergeCell ref="N115:P116"/>
    <mergeCell ref="Q115:T116"/>
    <mergeCell ref="U115:V116"/>
    <mergeCell ref="X115:X116"/>
    <mergeCell ref="U117:V118"/>
    <mergeCell ref="X117:X118"/>
    <mergeCell ref="Y117:Y118"/>
    <mergeCell ref="B119:B120"/>
    <mergeCell ref="C119:C120"/>
    <mergeCell ref="D119:H120"/>
    <mergeCell ref="I119:J120"/>
    <mergeCell ref="K119:K120"/>
    <mergeCell ref="L119:L120"/>
    <mergeCell ref="M119:M120"/>
    <mergeCell ref="N119:P120"/>
    <mergeCell ref="Q119:T120"/>
    <mergeCell ref="U119:V120"/>
    <mergeCell ref="X119:X120"/>
    <mergeCell ref="Y119:Y120"/>
    <mergeCell ref="B121:B122"/>
    <mergeCell ref="C121:C122"/>
    <mergeCell ref="D121:H122"/>
    <mergeCell ref="I121:J122"/>
    <mergeCell ref="K121:K122"/>
    <mergeCell ref="Y121:Y122"/>
    <mergeCell ref="B123:B124"/>
    <mergeCell ref="C123:C124"/>
    <mergeCell ref="D123:H124"/>
    <mergeCell ref="I123:J124"/>
    <mergeCell ref="K123:K124"/>
    <mergeCell ref="L123:L124"/>
    <mergeCell ref="M123:M124"/>
    <mergeCell ref="N123:P124"/>
    <mergeCell ref="Q123:T124"/>
    <mergeCell ref="L121:L122"/>
    <mergeCell ref="M121:M122"/>
    <mergeCell ref="N121:P122"/>
    <mergeCell ref="Q121:T122"/>
    <mergeCell ref="U121:V122"/>
    <mergeCell ref="X121:X122"/>
    <mergeCell ref="U123:V124"/>
    <mergeCell ref="X123:X124"/>
    <mergeCell ref="Y123:Y124"/>
    <mergeCell ref="U125:V126"/>
    <mergeCell ref="X125:X126"/>
    <mergeCell ref="Y125:Y126"/>
    <mergeCell ref="B127:B128"/>
    <mergeCell ref="C127:C128"/>
    <mergeCell ref="D127:H128"/>
    <mergeCell ref="I127:J128"/>
    <mergeCell ref="K127:K128"/>
    <mergeCell ref="Y127:Y128"/>
    <mergeCell ref="L127:L128"/>
    <mergeCell ref="M127:M128"/>
    <mergeCell ref="N127:P128"/>
    <mergeCell ref="Q127:T128"/>
    <mergeCell ref="U127:V128"/>
    <mergeCell ref="X127:X128"/>
    <mergeCell ref="B125:B126"/>
    <mergeCell ref="C125:C126"/>
    <mergeCell ref="D125:H126"/>
    <mergeCell ref="I125:J126"/>
    <mergeCell ref="K125:K126"/>
    <mergeCell ref="L125:L126"/>
    <mergeCell ref="M125:M126"/>
    <mergeCell ref="N125:P126"/>
    <mergeCell ref="Q125:T126"/>
    <mergeCell ref="U129:V130"/>
    <mergeCell ref="X129:X130"/>
    <mergeCell ref="Y129:Y130"/>
    <mergeCell ref="B131:B132"/>
    <mergeCell ref="C131:C132"/>
    <mergeCell ref="D131:H132"/>
    <mergeCell ref="I131:J132"/>
    <mergeCell ref="K131:K132"/>
    <mergeCell ref="L131:L132"/>
    <mergeCell ref="M131:M132"/>
    <mergeCell ref="N131:P132"/>
    <mergeCell ref="Q131:T132"/>
    <mergeCell ref="U131:V132"/>
    <mergeCell ref="X131:X132"/>
    <mergeCell ref="Y131:Y132"/>
    <mergeCell ref="B129:B130"/>
    <mergeCell ref="C129:C130"/>
    <mergeCell ref="D129:H130"/>
    <mergeCell ref="I129:J130"/>
    <mergeCell ref="K129:K130"/>
    <mergeCell ref="L129:L130"/>
    <mergeCell ref="M129:M130"/>
    <mergeCell ref="N129:P130"/>
    <mergeCell ref="Q129:T130"/>
    <mergeCell ref="B133:B134"/>
    <mergeCell ref="C133:C134"/>
    <mergeCell ref="D133:H134"/>
    <mergeCell ref="I133:J134"/>
    <mergeCell ref="K133:K134"/>
    <mergeCell ref="Y133:Y134"/>
    <mergeCell ref="B135:B136"/>
    <mergeCell ref="C135:C136"/>
    <mergeCell ref="D135:H136"/>
    <mergeCell ref="I135:J136"/>
    <mergeCell ref="K135:K136"/>
    <mergeCell ref="L135:L136"/>
    <mergeCell ref="M135:M136"/>
    <mergeCell ref="N135:P136"/>
    <mergeCell ref="Q135:T136"/>
    <mergeCell ref="L133:L134"/>
    <mergeCell ref="M133:M134"/>
    <mergeCell ref="N133:P134"/>
    <mergeCell ref="Q133:T134"/>
    <mergeCell ref="U133:V134"/>
    <mergeCell ref="X133:X134"/>
    <mergeCell ref="U135:V136"/>
    <mergeCell ref="X135:X136"/>
    <mergeCell ref="Y135:Y136"/>
    <mergeCell ref="U137:V138"/>
    <mergeCell ref="X137:X138"/>
    <mergeCell ref="Y137:Y138"/>
    <mergeCell ref="B139:B140"/>
    <mergeCell ref="C139:C140"/>
    <mergeCell ref="D139:H140"/>
    <mergeCell ref="I139:J140"/>
    <mergeCell ref="K139:K140"/>
    <mergeCell ref="Y139:Y140"/>
    <mergeCell ref="L139:L140"/>
    <mergeCell ref="M139:M140"/>
    <mergeCell ref="N139:P140"/>
    <mergeCell ref="Q139:T140"/>
    <mergeCell ref="U139:V140"/>
    <mergeCell ref="X139:X140"/>
    <mergeCell ref="B137:B138"/>
    <mergeCell ref="C137:C138"/>
    <mergeCell ref="D137:H138"/>
    <mergeCell ref="I137:J138"/>
    <mergeCell ref="K137:K138"/>
    <mergeCell ref="L137:L138"/>
    <mergeCell ref="M137:M138"/>
    <mergeCell ref="N137:P138"/>
    <mergeCell ref="Q137:T138"/>
    <mergeCell ref="B141:B142"/>
    <mergeCell ref="C141:C142"/>
    <mergeCell ref="D141:H142"/>
    <mergeCell ref="I141:J142"/>
    <mergeCell ref="K141:K142"/>
    <mergeCell ref="L141:L142"/>
    <mergeCell ref="M141:M142"/>
    <mergeCell ref="N141:P142"/>
    <mergeCell ref="Q141:T142"/>
    <mergeCell ref="B145:H146"/>
    <mergeCell ref="I145:J146"/>
    <mergeCell ref="K145:K146"/>
    <mergeCell ref="L145:L146"/>
    <mergeCell ref="M145:P146"/>
    <mergeCell ref="U141:V142"/>
    <mergeCell ref="X141:X142"/>
    <mergeCell ref="Y141:Y142"/>
    <mergeCell ref="B143:B144"/>
    <mergeCell ref="C143:C144"/>
    <mergeCell ref="D143:H144"/>
    <mergeCell ref="I143:J144"/>
    <mergeCell ref="K143:K144"/>
    <mergeCell ref="L143:L144"/>
    <mergeCell ref="M143:M144"/>
    <mergeCell ref="Q145:T146"/>
    <mergeCell ref="U145:V146"/>
    <mergeCell ref="X145:X146"/>
    <mergeCell ref="Y145:Y146"/>
    <mergeCell ref="N143:P144"/>
    <mergeCell ref="Q143:T144"/>
    <mergeCell ref="U143:V144"/>
    <mergeCell ref="X143:X144"/>
    <mergeCell ref="Y143:Y144"/>
  </mergeCells>
  <phoneticPr fontId="2"/>
  <conditionalFormatting sqref="L64:L95">
    <cfRule type="expression" dxfId="29" priority="33" stopIfTrue="1">
      <formula>IF(RIGHT(TEXT(L64,"0.#"),1)=".",TRUE,FALSE)</formula>
    </cfRule>
  </conditionalFormatting>
  <conditionalFormatting sqref="H9">
    <cfRule type="cellIs" dxfId="28" priority="32" operator="equal">
      <formula>""</formula>
    </cfRule>
  </conditionalFormatting>
  <conditionalFormatting sqref="Q15:V46 H15:J46">
    <cfRule type="cellIs" dxfId="27" priority="31" operator="equal">
      <formula>""</formula>
    </cfRule>
  </conditionalFormatting>
  <conditionalFormatting sqref="N15 N17 N19 N21 N23 N25 N27 N29 N31 N33 N35 N37 N39 N41 N43 N45">
    <cfRule type="cellIs" dxfId="26" priority="30" operator="equal">
      <formula>""</formula>
    </cfRule>
  </conditionalFormatting>
  <conditionalFormatting sqref="L15 L17 L19 L21 L25 L27 L29 L31 L33 L35 L37 L39 L41 L43 L45 L23">
    <cfRule type="expression" dxfId="25" priority="29">
      <formula>L15&lt;&gt;""</formula>
    </cfRule>
  </conditionalFormatting>
  <conditionalFormatting sqref="L15 L17 L19 L21 L25 L27 L29 L31 L33 L35 L37 L39 L41 L43 L45 L23">
    <cfRule type="expression" dxfId="24" priority="28">
      <formula>INDIRECT(ADDRESS(ROW(),COLUMN()))=TRUNC(INDIRECT(ADDRESS(ROW(),COLUMN())))</formula>
    </cfRule>
  </conditionalFormatting>
  <conditionalFormatting sqref="L15:L46">
    <cfRule type="cellIs" dxfId="23" priority="27" operator="equal">
      <formula>""</formula>
    </cfRule>
  </conditionalFormatting>
  <conditionalFormatting sqref="K15:K16">
    <cfRule type="expression" dxfId="22" priority="26">
      <formula>$K$15&lt;&gt;""</formula>
    </cfRule>
  </conditionalFormatting>
  <conditionalFormatting sqref="K17:K18">
    <cfRule type="expression" dxfId="21" priority="25">
      <formula>$K$17&lt;&gt;""</formula>
    </cfRule>
  </conditionalFormatting>
  <conditionalFormatting sqref="K19:K22">
    <cfRule type="expression" dxfId="20" priority="24">
      <formula>$K$19&lt;&gt;""</formula>
    </cfRule>
  </conditionalFormatting>
  <conditionalFormatting sqref="K23:K24">
    <cfRule type="expression" dxfId="19" priority="23">
      <formula>$K$23&lt;&gt;""</formula>
    </cfRule>
  </conditionalFormatting>
  <conditionalFormatting sqref="K25:K26">
    <cfRule type="expression" dxfId="18" priority="21">
      <formula>$K$25&lt;&gt;""</formula>
    </cfRule>
    <cfRule type="expression" dxfId="17" priority="22">
      <formula>$K$25&lt;&gt;""</formula>
    </cfRule>
  </conditionalFormatting>
  <conditionalFormatting sqref="K27:K28">
    <cfRule type="expression" dxfId="16" priority="20">
      <formula>$K$27&lt;&gt;""</formula>
    </cfRule>
  </conditionalFormatting>
  <conditionalFormatting sqref="K29:K30">
    <cfRule type="expression" dxfId="15" priority="19">
      <formula>$K$29&lt;&gt;""</formula>
    </cfRule>
  </conditionalFormatting>
  <conditionalFormatting sqref="K31:K32">
    <cfRule type="expression" dxfId="14" priority="18">
      <formula>$K$31&lt;&gt;""</formula>
    </cfRule>
  </conditionalFormatting>
  <conditionalFormatting sqref="K33:K34">
    <cfRule type="expression" dxfId="13" priority="17">
      <formula>$K$33&lt;&gt;""</formula>
    </cfRule>
  </conditionalFormatting>
  <conditionalFormatting sqref="K35:K36">
    <cfRule type="expression" dxfId="12" priority="16">
      <formula>$K$35&lt;&gt;""</formula>
    </cfRule>
  </conditionalFormatting>
  <conditionalFormatting sqref="K37:K38">
    <cfRule type="expression" dxfId="11" priority="15">
      <formula>$K$37&lt;&gt;""</formula>
    </cfRule>
  </conditionalFormatting>
  <conditionalFormatting sqref="K39:K40">
    <cfRule type="expression" dxfId="10" priority="14">
      <formula>$K$39&lt;&gt;""</formula>
    </cfRule>
  </conditionalFormatting>
  <conditionalFormatting sqref="K41:K42">
    <cfRule type="expression" dxfId="9" priority="13">
      <formula>$K$41&lt;&gt;""</formula>
    </cfRule>
  </conditionalFormatting>
  <conditionalFormatting sqref="K43:K44">
    <cfRule type="expression" dxfId="8" priority="12">
      <formula>$K$43&lt;&gt;""</formula>
    </cfRule>
  </conditionalFormatting>
  <conditionalFormatting sqref="K45:K46">
    <cfRule type="expression" dxfId="7" priority="11">
      <formula>$K$45&lt;&gt;""</formula>
    </cfRule>
  </conditionalFormatting>
  <conditionalFormatting sqref="D1:D2 D9:D11 G9">
    <cfRule type="cellIs" dxfId="6" priority="7" operator="equal">
      <formula>""</formula>
    </cfRule>
  </conditionalFormatting>
  <conditionalFormatting sqref="B15:E46 G15:G46">
    <cfRule type="cellIs" dxfId="5" priority="6" operator="equal">
      <formula>""</formula>
    </cfRule>
  </conditionalFormatting>
  <conditionalFormatting sqref="F9:F11">
    <cfRule type="cellIs" dxfId="4" priority="5" operator="equal">
      <formula>""</formula>
    </cfRule>
  </conditionalFormatting>
  <conditionalFormatting sqref="F15:F46">
    <cfRule type="cellIs" dxfId="3" priority="4" operator="equal">
      <formula>""</formula>
    </cfRule>
  </conditionalFormatting>
  <conditionalFormatting sqref="O6:T9 O10:O11">
    <cfRule type="cellIs" dxfId="2" priority="3" operator="equal">
      <formula>""</formula>
    </cfRule>
  </conditionalFormatting>
  <conditionalFormatting sqref="M23 M25 M27 M29 M31 M33 M35 M37 M39 M41 M43 M45 M17 M19 M21">
    <cfRule type="cellIs" dxfId="1" priority="2" operator="equal">
      <formula>""</formula>
    </cfRule>
  </conditionalFormatting>
  <conditionalFormatting sqref="M15">
    <cfRule type="cellIs" dxfId="0" priority="1" operator="equal">
      <formula>""</formula>
    </cfRule>
  </conditionalFormatting>
  <dataValidations count="1">
    <dataValidation type="list" allowBlank="1" showInputMessage="1" showErrorMessage="1" sqref="M15:M46" xr:uid="{C23128F6-87D3-437E-AD43-6A80B8C99346}">
      <formula1>$X$15:$X$18</formula1>
    </dataValidation>
  </dataValidations>
  <pageMargins left="0.23622047244094491" right="0.23622047244094491" top="0.94488188976377963" bottom="0.55118110236220474" header="0.31496062992125984" footer="0.31496062992125984"/>
  <pageSetup paperSize="9" scale="89" orientation="landscape" r:id="rId1"/>
  <headerFooter>
    <oddFooter>&amp;C株式会社　中野組</oddFooter>
  </headerFooter>
  <rowBreaks count="2" manualBreakCount="2">
    <brk id="49" max="19" man="1"/>
    <brk id="98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総括請求書記入例</vt:lpstr>
      <vt:lpstr>請求明細書記入例</vt:lpstr>
      <vt:lpstr>総括請求書</vt:lpstr>
      <vt:lpstr>明細1</vt:lpstr>
      <vt:lpstr>明細2</vt:lpstr>
      <vt:lpstr>明細3</vt:lpstr>
      <vt:lpstr>明細4</vt:lpstr>
      <vt:lpstr>明細5</vt:lpstr>
      <vt:lpstr>明細6</vt:lpstr>
      <vt:lpstr>明細7</vt:lpstr>
      <vt:lpstr>明細8</vt:lpstr>
      <vt:lpstr>明細9</vt:lpstr>
      <vt:lpstr>明細10</vt:lpstr>
      <vt:lpstr>明細11</vt:lpstr>
      <vt:lpstr>明細12</vt:lpstr>
      <vt:lpstr>請求明細書(原稿)</vt:lpstr>
      <vt:lpstr>'請求明細書(原稿)'!Print_Area</vt:lpstr>
      <vt:lpstr>請求明細書記入例!Print_Area</vt:lpstr>
      <vt:lpstr>総括請求書!Print_Area</vt:lpstr>
      <vt:lpstr>総括請求書記入例!Print_Area</vt:lpstr>
      <vt:lpstr>明細1!Print_Area</vt:lpstr>
      <vt:lpstr>明細10!Print_Area</vt:lpstr>
      <vt:lpstr>明細11!Print_Area</vt:lpstr>
      <vt:lpstr>明細12!Print_Area</vt:lpstr>
      <vt:lpstr>明細2!Print_Area</vt:lpstr>
      <vt:lpstr>明細3!Print_Area</vt:lpstr>
      <vt:lpstr>明細4!Print_Area</vt:lpstr>
      <vt:lpstr>明細5!Print_Area</vt:lpstr>
      <vt:lpstr>明細6!Print_Area</vt:lpstr>
      <vt:lpstr>明細7!Print_Area</vt:lpstr>
      <vt:lpstr>明細8!Print_Area</vt:lpstr>
      <vt:lpstr>明細9!Print_Area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若狭 誠</cp:lastModifiedBy>
  <cp:lastPrinted>2023-01-20T08:08:02Z</cp:lastPrinted>
  <dcterms:created xsi:type="dcterms:W3CDTF">2021-04-05T23:18:34Z</dcterms:created>
  <dcterms:modified xsi:type="dcterms:W3CDTF">2023-01-26T07:33:19Z</dcterms:modified>
</cp:coreProperties>
</file>